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wstoffice-my.sharepoint.com/personal/k_zontek_pwstoffice_onmicrosoft_com/Documents/KZ - AM/GMINA ANDRYCHÓW/postępowanie mienie, OC, komunikacja 2026/SWZ/SWZ fin/modyfikacja/"/>
    </mc:Choice>
  </mc:AlternateContent>
  <xr:revisionPtr revIDLastSave="887" documentId="8_{90AF177F-561E-4476-AC1D-95E779961EE7}" xr6:coauthVersionLast="47" xr6:coauthVersionMax="47" xr10:uidLastSave="{0C367DB4-9563-4AD6-B645-408C9F76D9A5}"/>
  <bookViews>
    <workbookView xWindow="-110" yWindow="-110" windowWidth="38620" windowHeight="21100" activeTab="1" xr2:uid="{4EEF2B2A-CAA6-4BD6-AC2C-9D83B433EC9C}"/>
  </bookViews>
  <sheets>
    <sheet name="Część 1" sheetId="5" r:id="rId1"/>
    <sheet name="Część 2" sheetId="6" r:id="rId2"/>
  </sheets>
  <definedNames>
    <definedName name="_xlnm._FilterDatabase" localSheetId="1" hidden="1">'Część 2'!$A$22:$S$45</definedName>
    <definedName name="Excel_BuiltIn_Print_Area" localSheetId="1">'Część 2'!$A$21:$M$41</definedName>
    <definedName name="_xlnm.Print_Area" localSheetId="1">('Część 2'!$A$21:$M$42,'Część 2'!$O$21:$S$42)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1" i="5" l="1"/>
  <c r="B52" i="5" s="1"/>
  <c r="Q36" i="6"/>
  <c r="P25" i="6"/>
  <c r="P46" i="6"/>
  <c r="R30" i="6"/>
  <c r="P44" i="6"/>
  <c r="P30" i="6"/>
  <c r="R27" i="6"/>
  <c r="P27" i="6"/>
  <c r="Q26" i="6"/>
  <c r="P28" i="6"/>
  <c r="P26" i="6"/>
  <c r="P24" i="6"/>
  <c r="P37" i="6"/>
  <c r="P35" i="6"/>
  <c r="S38" i="6"/>
  <c r="S36" i="6"/>
  <c r="S29" i="6"/>
  <c r="R38" i="6"/>
  <c r="R36" i="6"/>
  <c r="R29" i="6"/>
  <c r="Q29" i="6"/>
  <c r="P29" i="6"/>
  <c r="S45" i="6"/>
  <c r="S42" i="6"/>
  <c r="S41" i="6"/>
  <c r="S40" i="6"/>
  <c r="S39" i="6"/>
  <c r="R45" i="6"/>
  <c r="R42" i="6"/>
  <c r="R41" i="6"/>
  <c r="R40" i="6"/>
  <c r="R39" i="6"/>
  <c r="Q45" i="6"/>
  <c r="Q42" i="6"/>
  <c r="Q41" i="6"/>
  <c r="Q40" i="6"/>
  <c r="Q39" i="6"/>
  <c r="Q38" i="6"/>
  <c r="P45" i="6"/>
  <c r="P42" i="6"/>
  <c r="P41" i="6"/>
  <c r="P40" i="6"/>
  <c r="P39" i="6"/>
  <c r="P38" i="6"/>
  <c r="P36" i="6"/>
  <c r="R33" i="6"/>
  <c r="Q33" i="6"/>
  <c r="P33" i="6"/>
  <c r="R34" i="6"/>
  <c r="Q34" i="6"/>
  <c r="P34" i="6"/>
  <c r="R32" i="6"/>
  <c r="R31" i="6"/>
  <c r="P32" i="6"/>
  <c r="P31" i="6"/>
  <c r="R43" i="6"/>
  <c r="Q43" i="6"/>
  <c r="P43" i="6"/>
  <c r="E37" i="5"/>
  <c r="F37" i="5" s="1"/>
  <c r="E48" i="5"/>
  <c r="F48" i="5" s="1"/>
  <c r="E38" i="5"/>
  <c r="F38" i="5" s="1"/>
  <c r="E39" i="5"/>
  <c r="F39" i="5" s="1"/>
  <c r="E40" i="5"/>
  <c r="F40" i="5" s="1"/>
  <c r="E41" i="5"/>
  <c r="F41" i="5" s="1"/>
  <c r="E42" i="5"/>
  <c r="F42" i="5" s="1"/>
  <c r="E43" i="5"/>
  <c r="F43" i="5" s="1"/>
  <c r="E44" i="5"/>
  <c r="F44" i="5" s="1"/>
  <c r="F11" i="5"/>
  <c r="G11" i="5" s="1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11" i="5"/>
  <c r="F12" i="5"/>
  <c r="G12" i="5" s="1"/>
  <c r="F13" i="5"/>
  <c r="G13" i="5" s="1"/>
  <c r="F14" i="5"/>
  <c r="G14" i="5" s="1"/>
  <c r="F15" i="5"/>
  <c r="G15" i="5" s="1"/>
  <c r="F16" i="5"/>
  <c r="G16" i="5" s="1"/>
  <c r="F17" i="5"/>
  <c r="G17" i="5" s="1"/>
  <c r="F18" i="5"/>
  <c r="G18" i="5" s="1"/>
  <c r="F19" i="5"/>
  <c r="G19" i="5" s="1"/>
  <c r="F20" i="5"/>
  <c r="G20" i="5" s="1"/>
  <c r="F21" i="5"/>
  <c r="G21" i="5" s="1"/>
  <c r="F22" i="5"/>
  <c r="G22" i="5" s="1"/>
  <c r="F23" i="5"/>
  <c r="G23" i="5" s="1"/>
  <c r="F24" i="5"/>
  <c r="G24" i="5" s="1"/>
  <c r="F25" i="5"/>
  <c r="G25" i="5" s="1"/>
  <c r="F26" i="5"/>
  <c r="G26" i="5" s="1"/>
  <c r="F27" i="5"/>
  <c r="G27" i="5" s="1"/>
  <c r="F28" i="5"/>
  <c r="G28" i="5" s="1"/>
  <c r="F29" i="5"/>
  <c r="G29" i="5" s="1"/>
  <c r="F30" i="5"/>
  <c r="G30" i="5" s="1"/>
  <c r="F31" i="5"/>
  <c r="G31" i="5" s="1"/>
  <c r="F32" i="5"/>
  <c r="G32" i="5" s="1"/>
  <c r="L11" i="5" l="1"/>
  <c r="B14" i="6"/>
  <c r="B15" i="6" s="1"/>
  <c r="L21" i="5"/>
  <c r="L26" i="5"/>
  <c r="L25" i="5"/>
  <c r="L24" i="5"/>
  <c r="L23" i="5"/>
  <c r="L22" i="5"/>
  <c r="L17" i="5"/>
  <c r="L16" i="5"/>
  <c r="L32" i="5"/>
  <c r="L31" i="5"/>
  <c r="L15" i="5"/>
  <c r="L28" i="5"/>
  <c r="L12" i="5"/>
  <c r="L19" i="5"/>
  <c r="L27" i="5"/>
  <c r="L18" i="5"/>
  <c r="L30" i="5"/>
  <c r="L14" i="5"/>
  <c r="L29" i="5"/>
  <c r="L13" i="5"/>
  <c r="L20" i="5"/>
  <c r="B16" i="6" l="1"/>
  <c r="B17" i="6" s="1"/>
  <c r="B53" i="5"/>
</calcChain>
</file>

<file path=xl/sharedStrings.xml><?xml version="1.0" encoding="utf-8"?>
<sst xmlns="http://schemas.openxmlformats.org/spreadsheetml/2006/main" count="251" uniqueCount="189">
  <si>
    <t xml:space="preserve">Gmina Andrychów  Miejski Ośrodek Sportu, Kultury i Turystyki w Andrychowie </t>
  </si>
  <si>
    <t>Gmina Andrychów Urząd Miejski w Andrychowie</t>
  </si>
  <si>
    <t>Gmina Andrychów Gminny Zarząd Oświaty w Andrychowie</t>
  </si>
  <si>
    <t>Gmina Andrychów Ośrodek Pomocy Społecznej</t>
  </si>
  <si>
    <t>Gmina Andrychów Ognisko Pracy Pozaszkolnej</t>
  </si>
  <si>
    <t>Gmina Andrychów Zespół Obsługi Mienia Komunalnego</t>
  </si>
  <si>
    <t>Gmina Andrychów Szkoła Podstawowa nr 2 w Andrychowie</t>
  </si>
  <si>
    <t>Gmina Andrychów Szkoła Podstawowa nr 4 w Andrychowie</t>
  </si>
  <si>
    <t>Gmina Andrychów Szkoła Podstawowa nr 5 w Andrychowie</t>
  </si>
  <si>
    <t>Gmina Andrychów Zespół Szkół Samorządowych w Roczynach</t>
  </si>
  <si>
    <t>Gmina Andrychów Zespół Szkół Samorządowych w Rzykach</t>
  </si>
  <si>
    <t>Gmina Andrychów Zespół Szkół Samorządowych w Sułkowicach-Bolęcinie</t>
  </si>
  <si>
    <t>Gmina Andrychów Zespół Szkół Samorządowych w Sułkowicach-Łęgu</t>
  </si>
  <si>
    <t>Gmina Andrychów Zespół Szkół Samorządowych w Targanicach</t>
  </si>
  <si>
    <t>Gmina Andrychów Zespół Szkół Samorządowych w Zagórniku</t>
  </si>
  <si>
    <t>Gmina Andrychów Zespół Szkół Samorządowych w Inwałdzie</t>
  </si>
  <si>
    <t>Gmina Andrychów Przedszkole Nr 1 w Andrychowie</t>
  </si>
  <si>
    <t>Gmina Andrychów Przedszkole nr 2 w Andrychowie</t>
  </si>
  <si>
    <t>Gmina Andrychów Przedszkole nr 3 w Andrychowie</t>
  </si>
  <si>
    <t>Gmina Andrychów Przedszkole nr 4 w Andrychowie</t>
  </si>
  <si>
    <t>Gmina Andrychów Przedszkole nr 5 w Andrychowie</t>
  </si>
  <si>
    <t>Stawka</t>
  </si>
  <si>
    <t>OC</t>
  </si>
  <si>
    <t>Niskocenne składniki mienia</t>
  </si>
  <si>
    <t>Klauzula wartości przezornych/ kwot niepokrytych</t>
  </si>
  <si>
    <t>Klauzula wyrównania sumy ubezpieczenia</t>
  </si>
  <si>
    <t>Zbiory biblioteczne, archiwalne</t>
  </si>
  <si>
    <t>Gotówka</t>
  </si>
  <si>
    <t>Gminny Klub Dziecięcy nr 1 w Andrychowie</t>
  </si>
  <si>
    <t>Gminny Klub Dziecięcy nr 2 w Andrychowie</t>
  </si>
  <si>
    <t>LIMITY WSPÓLNE</t>
  </si>
  <si>
    <t>Pierwsze ryzyko</t>
  </si>
  <si>
    <t>Odtworzeniowa</t>
  </si>
  <si>
    <t>Mienie osób trzecich</t>
  </si>
  <si>
    <t>Środki obrotowe, zapasy</t>
  </si>
  <si>
    <t>Składka</t>
  </si>
  <si>
    <t>Koszty odtworzenia danych i oprogramowania</t>
  </si>
  <si>
    <t>Ubezpieczający/Ubezpieczony</t>
  </si>
  <si>
    <t>Dane pojazdu</t>
  </si>
  <si>
    <t>Nazwa ubezpieczającego/ubezpieczonego</t>
  </si>
  <si>
    <t>Nr rej. pojazdu</t>
  </si>
  <si>
    <t>marka/model</t>
  </si>
  <si>
    <t>rodzaj</t>
  </si>
  <si>
    <t>pojemność</t>
  </si>
  <si>
    <t>Moc</t>
  </si>
  <si>
    <t>ładowność (kg)</t>
  </si>
  <si>
    <t>DMC</t>
  </si>
  <si>
    <t>rok produkcji</t>
  </si>
  <si>
    <t>Data I rej.</t>
  </si>
  <si>
    <t>ilość miejsc</t>
  </si>
  <si>
    <t>nr VIN</t>
  </si>
  <si>
    <t>Przebieg</t>
  </si>
  <si>
    <t>wyposażenie dodatkowe np. okleina, sygnalizacja świetlna, urządzenie radarowe, itp.</t>
  </si>
  <si>
    <t>wartość brutto</t>
  </si>
  <si>
    <t>AC</t>
  </si>
  <si>
    <t>NNW</t>
  </si>
  <si>
    <t>ASS</t>
  </si>
  <si>
    <t>Miejski Ośrodek Sportu, Kultury i Turystyki</t>
  </si>
  <si>
    <t>KWA7PR9</t>
  </si>
  <si>
    <t>SIDECART T-750</t>
  </si>
  <si>
    <t>przyczepa</t>
  </si>
  <si>
    <t>SXS2S0000C0000123</t>
  </si>
  <si>
    <t>Gmina Andrychów</t>
  </si>
  <si>
    <t>KWA5PJ5</t>
  </si>
  <si>
    <t>KZWM - OGNIOCHRON PA1 - ZP2 - pakowarka piasku, podajnik taśmowy</t>
  </si>
  <si>
    <t>przyczepa specjalna</t>
  </si>
  <si>
    <t>SZ9PA107511AG2111</t>
  </si>
  <si>
    <t>KWAPF22</t>
  </si>
  <si>
    <t>NEPTUN RUSTIK N7-236 2rt</t>
  </si>
  <si>
    <t>przyczepa lekka</t>
  </si>
  <si>
    <t>SXE2R236NFS000083</t>
  </si>
  <si>
    <t>X</t>
  </si>
  <si>
    <t>BRAK</t>
  </si>
  <si>
    <t>POLARIS PROSTAR S4</t>
  </si>
  <si>
    <t>skuter snieżny</t>
  </si>
  <si>
    <t>SN1FJE9F1PC252034</t>
  </si>
  <si>
    <t>KWA5PT9</t>
  </si>
  <si>
    <t>WIOLA W-600</t>
  </si>
  <si>
    <t>SUC075A0FC0017731</t>
  </si>
  <si>
    <t>KWA1UM1</t>
  </si>
  <si>
    <t>Dacia Duster</t>
  </si>
  <si>
    <t>osobowy</t>
  </si>
  <si>
    <t>81 kw</t>
  </si>
  <si>
    <t>UU1HSDACN46083643</t>
  </si>
  <si>
    <t>KWA68998</t>
  </si>
  <si>
    <t>Renault Master 4x2</t>
  </si>
  <si>
    <t>specjalny/pożarniczy</t>
  </si>
  <si>
    <t>107 kw</t>
  </si>
  <si>
    <t>VF1VB000171403357</t>
  </si>
  <si>
    <t>KWAM737</t>
  </si>
  <si>
    <t>Yamaha CS50 JOG RR</t>
  </si>
  <si>
    <t>motocykl</t>
  </si>
  <si>
    <t>VTLSA22A00001184</t>
  </si>
  <si>
    <t>KWAM747</t>
  </si>
  <si>
    <t>VTLSA22A00001185</t>
  </si>
  <si>
    <t>KWAC06E</t>
  </si>
  <si>
    <t>(Efun Lipo 45) Amperi Range 3kw</t>
  </si>
  <si>
    <t xml:space="preserve">motorower elektryczny </t>
  </si>
  <si>
    <t>3kw</t>
  </si>
  <si>
    <t>R10LP2K09P0002337</t>
  </si>
  <si>
    <t>Uchwyt aluminiowy na telefon komórkowy wraz z ładowarką, Szybka ładowarka sieciowa do motorowera, Kufer transportowy z możliwością włożenia kasku i z zamknięciem na kluczyk Bateria minimum 40 ah litowo-jonowa</t>
  </si>
  <si>
    <t>KWAC15E</t>
  </si>
  <si>
    <t>R10LP2K06P0002196</t>
  </si>
  <si>
    <t>KWA68585</t>
  </si>
  <si>
    <t>Wiola W12P</t>
  </si>
  <si>
    <t>SUCW12P00P1000949</t>
  </si>
  <si>
    <t>Ośrodek Pomocy Społecznej</t>
  </si>
  <si>
    <t>KWAVL07</t>
  </si>
  <si>
    <t>SKODA Roomster 1.4 16V Elegance</t>
  </si>
  <si>
    <t>63 kw</t>
  </si>
  <si>
    <t>TMBNC25J6C7030898</t>
  </si>
  <si>
    <t>KWA94884</t>
  </si>
  <si>
    <t>Zasław</t>
  </si>
  <si>
    <t>SVHPKZ12A00013031</t>
  </si>
  <si>
    <t>KWA69161</t>
  </si>
  <si>
    <t>Dacia Duster Journey Tce 150 4x4 MY32b</t>
  </si>
  <si>
    <t>VF1HJD40371329697</t>
  </si>
  <si>
    <t>POJAZD UPRZYWILEJOWANY urządzenie radarowe, listwa świetlna na dachu, okleina Straż Miejska, pokrowce odprowadzające wilgoć, dodatkow oświetlenie w samochodzie</t>
  </si>
  <si>
    <t>Zespół Obsługi Mienia Komunalnego</t>
  </si>
  <si>
    <t>KWAVN22</t>
  </si>
  <si>
    <t>Fiat Panda 1.2 Dynamic Eco</t>
  </si>
  <si>
    <t>51 kw</t>
  </si>
  <si>
    <t>KWA60000</t>
  </si>
  <si>
    <t>KIA Niro 1.6 GDI Hybryd, wersja HEV XL FL</t>
  </si>
  <si>
    <t>77,2 kw</t>
  </si>
  <si>
    <t>KNACC81CGM5461669</t>
  </si>
  <si>
    <t>KWAAS40</t>
  </si>
  <si>
    <t>Skoda Roomster TDI 1.6 DPF Comfort</t>
  </si>
  <si>
    <t>66 kw</t>
  </si>
  <si>
    <t>TMBNJ25J7D5007438</t>
  </si>
  <si>
    <t xml:space="preserve">KWAVY88                                                                                                                                                                                      </t>
  </si>
  <si>
    <t>Skoda Octavia OO Tour 1,6</t>
  </si>
  <si>
    <t>75 kw</t>
  </si>
  <si>
    <t>TMBDA21Z5C2176283</t>
  </si>
  <si>
    <t>KWA93007</t>
  </si>
  <si>
    <t>Fiat Ducato Maxi seria 2 L4 2.2 H3-power 140km (podwójna kabina ze skrzynią fabryczną)</t>
  </si>
  <si>
    <t>ciężarowy</t>
  </si>
  <si>
    <t>103kw</t>
  </si>
  <si>
    <t>ZFA25000XSMB0449</t>
  </si>
  <si>
    <t>KWA90598</t>
  </si>
  <si>
    <t>Volvo FLD3C FL sam. ratowniczo-gaśniczy 4x4</t>
  </si>
  <si>
    <t>210 kw</t>
  </si>
  <si>
    <t>YV2T0Y1B9SZ161320</t>
  </si>
  <si>
    <t>KWA93400</t>
  </si>
  <si>
    <t>Kia Sportage Hybrid' 2025 1.6T-GDI6AT PHEV Automat</t>
  </si>
  <si>
    <t>132,40 kw</t>
  </si>
  <si>
    <t>.05.2025</t>
  </si>
  <si>
    <t>U5YPV81HDRL164634</t>
  </si>
  <si>
    <t>POJAZD UPRZYWILEJOWANY urządzenie radarowe, listwa świetlna na dachu, okleina Straż Miejska, pokrowce odprowadzające wilgoć, dodatkowe oświetlenie w samochodzie</t>
  </si>
  <si>
    <t>Stawka ubezpieczenie mienia:</t>
  </si>
  <si>
    <t>Stawka - sprzęt elektroniczny stacjonarny</t>
  </si>
  <si>
    <t>Stawka - sprzęt elektroniczny przenośny</t>
  </si>
  <si>
    <t>Stawka - odtworzenie danych i oprogramowania</t>
  </si>
  <si>
    <t>Nakłady inwestycyjne</t>
  </si>
  <si>
    <t>Nazwa Jednostki</t>
  </si>
  <si>
    <t>Budynki i Budowle (WO)</t>
  </si>
  <si>
    <t>Budynki i Budowle (WKB)</t>
  </si>
  <si>
    <t>Maszyny, urządzenia, wyposażenie</t>
  </si>
  <si>
    <t>Mienie Niskocenne</t>
  </si>
  <si>
    <t>Sprzęt stacjonarny</t>
  </si>
  <si>
    <t>Sprzęt przenośny</t>
  </si>
  <si>
    <t>Stawka AR</t>
  </si>
  <si>
    <t>Składka AR</t>
  </si>
  <si>
    <t>Stawka Sprzęt stacjonarny</t>
  </si>
  <si>
    <t>Stawka Sprzęt przenośny</t>
  </si>
  <si>
    <t>Składka EEI</t>
  </si>
  <si>
    <t>Składka zamówienie opcjonalne</t>
  </si>
  <si>
    <t>Cena oferty</t>
  </si>
  <si>
    <t>System ubezpieczenia</t>
  </si>
  <si>
    <t>Typ wartości</t>
  </si>
  <si>
    <t>Suma ubezpieczenia</t>
  </si>
  <si>
    <t>Przedmiot ubezpieczenia</t>
  </si>
  <si>
    <t>Składka zamówienia podstawowego (24 miesiące)</t>
  </si>
  <si>
    <t>Składka za ubezpieczenie odpowiedzialności cywilnej za 12 miesięcy</t>
  </si>
  <si>
    <t>motocykli</t>
  </si>
  <si>
    <t>przyczep</t>
  </si>
  <si>
    <t>przyczep specjalnych</t>
  </si>
  <si>
    <t>pojazdów specjalnych</t>
  </si>
  <si>
    <t>motorowerów elektrycznych</t>
  </si>
  <si>
    <t>pojazdów ciężarowych</t>
  </si>
  <si>
    <t>skuterów śnieżnych</t>
  </si>
  <si>
    <t>pojazdów osobowych</t>
  </si>
  <si>
    <t xml:space="preserve">Składki </t>
  </si>
  <si>
    <t>Stawka/ składka dla:</t>
  </si>
  <si>
    <t>Składka za 12 miesięczny okres ubezpieczenia</t>
  </si>
  <si>
    <t>KWA94858</t>
  </si>
  <si>
    <t>STIM wariant 32H typ S22</t>
  </si>
  <si>
    <t>przyczepa specjalna agregat</t>
  </si>
  <si>
    <t>SYAS22HK0S0005079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</si>
</sst>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0.0000%"/>
    <numFmt numFmtId="165" formatCode="_-* #,##0.00&quot; zł&quot;_-;\-* #,##0.00&quot; zł&quot;_-;_-* \-??&quot; zł&quot;_-;_-@_-"/>
    <numFmt numFmtId="166" formatCode="_-* #,##0.0000\ &quot;zł&quot;_-;\-* #,##0.0000\ &quot;zł&quot;_-;_-* &quot;-&quot;????\ &quot;zł&quot;_-;_-@_-"/>
    <numFmt numFmtId="167" formatCode="#,##0.0000\ &quot;zł&quot;;[Red]\-#,##0.0000\ &quot;zł&quot;"/>
    <numFmt numFmtId="168" formatCode="_-* #,##0.00\ &quot;zł&quot;_-;\-* #,##0.00\ &quot;zł&quot;_-;_-* &quot;-&quot;????\ &quot;zł&quot;_-;_-@_-"/>
  </numFmts>
  <fonts count="20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sz val="11"/>
      <color indexed="8"/>
      <name val="Times New Roman"/>
      <family val="2"/>
      <charset val="238"/>
    </font>
    <font>
      <b/>
      <sz val="9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9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b/>
      <sz val="9"/>
      <color theme="0"/>
      <name val="Calibri"/>
      <family val="2"/>
      <charset val="238"/>
    </font>
    <font>
      <b/>
      <sz val="9"/>
      <color theme="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9"/>
      <color indexed="63"/>
      <name val="Calibri  "/>
      <charset val="238"/>
    </font>
    <font>
      <b/>
      <sz val="9"/>
      <color indexed="8"/>
      <name val="Calibri  "/>
      <charset val="238"/>
    </font>
    <font>
      <sz val="9"/>
      <color indexed="8"/>
      <name val="Calibri  "/>
      <charset val="238"/>
    </font>
    <font>
      <sz val="9"/>
      <color indexed="10"/>
      <name val="Calibri  "/>
      <charset val="238"/>
    </font>
    <font>
      <sz val="9"/>
      <color indexed="63"/>
      <name val="Calibri  "/>
      <charset val="238"/>
    </font>
    <font>
      <sz val="10"/>
      <color indexed="8"/>
      <name val="Calibri  "/>
      <charset val="238"/>
    </font>
    <font>
      <sz val="10"/>
      <color indexed="8"/>
      <name val="Times New Roman"/>
      <family val="1"/>
      <charset val="238"/>
    </font>
  </fonts>
  <fills count="1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5" fillId="0" borderId="0"/>
    <xf numFmtId="165" fontId="5" fillId="0" borderId="0" applyFill="0" applyBorder="0" applyAlignment="0" applyProtection="0"/>
  </cellStyleXfs>
  <cellXfs count="134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8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44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8" fontId="1" fillId="0" borderId="0" xfId="0" applyNumberFormat="1" applyFont="1" applyAlignment="1">
      <alignment vertical="center"/>
    </xf>
    <xf numFmtId="44" fontId="1" fillId="0" borderId="0" xfId="0" applyNumberFormat="1" applyFont="1" applyAlignment="1">
      <alignment vertical="center"/>
    </xf>
    <xf numFmtId="44" fontId="1" fillId="0" borderId="1" xfId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4" fontId="4" fillId="0" borderId="1" xfId="1" applyFont="1" applyBorder="1" applyAlignment="1">
      <alignment horizontal="right" vertical="center" wrapText="1"/>
    </xf>
    <xf numFmtId="44" fontId="2" fillId="0" borderId="0" xfId="0" applyNumberFormat="1" applyFont="1"/>
    <xf numFmtId="8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44" fontId="2" fillId="0" borderId="1" xfId="0" applyNumberFormat="1" applyFont="1" applyBorder="1" applyAlignment="1">
      <alignment vertical="center"/>
    </xf>
    <xf numFmtId="44" fontId="1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6" fillId="0" borderId="0" xfId="4" applyFont="1"/>
    <xf numFmtId="0" fontId="7" fillId="0" borderId="0" xfId="4" applyFont="1"/>
    <xf numFmtId="0" fontId="7" fillId="5" borderId="0" xfId="4" applyFont="1" applyFill="1" applyAlignment="1">
      <alignment vertical="center"/>
    </xf>
    <xf numFmtId="164" fontId="9" fillId="2" borderId="6" xfId="3" applyNumberFormat="1" applyFont="1" applyFill="1" applyBorder="1" applyAlignment="1" applyProtection="1">
      <alignment horizontal="left"/>
      <protection locked="0"/>
    </xf>
    <xf numFmtId="0" fontId="9" fillId="0" borderId="0" xfId="2" applyFont="1" applyAlignment="1" applyProtection="1">
      <alignment horizontal="left"/>
      <protection locked="0"/>
    </xf>
    <xf numFmtId="0" fontId="10" fillId="9" borderId="1" xfId="2" applyFont="1" applyFill="1" applyBorder="1" applyAlignment="1">
      <alignment horizontal="center" vertical="center" wrapText="1"/>
    </xf>
    <xf numFmtId="0" fontId="10" fillId="8" borderId="1" xfId="2" applyFont="1" applyFill="1" applyBorder="1" applyAlignment="1">
      <alignment horizontal="center" vertical="center" wrapText="1"/>
    </xf>
    <xf numFmtId="0" fontId="10" fillId="11" borderId="1" xfId="2" applyFont="1" applyFill="1" applyBorder="1" applyAlignment="1">
      <alignment horizontal="center" vertical="center"/>
    </xf>
    <xf numFmtId="44" fontId="11" fillId="10" borderId="1" xfId="0" applyNumberFormat="1" applyFont="1" applyFill="1" applyBorder="1" applyAlignment="1">
      <alignment horizontal="center" vertical="center" wrapText="1"/>
    </xf>
    <xf numFmtId="44" fontId="11" fillId="11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4" fontId="4" fillId="0" borderId="0" xfId="1" applyFont="1" applyBorder="1" applyAlignment="1">
      <alignment horizontal="right" vertical="center" wrapText="1"/>
    </xf>
    <xf numFmtId="44" fontId="1" fillId="0" borderId="0" xfId="1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12" fillId="2" borderId="2" xfId="2" applyFont="1" applyFill="1" applyBorder="1" applyAlignment="1">
      <alignment vertical="center"/>
    </xf>
    <xf numFmtId="0" fontId="11" fillId="1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164" fontId="1" fillId="13" borderId="1" xfId="0" applyNumberFormat="1" applyFont="1" applyFill="1" applyBorder="1" applyAlignment="1">
      <alignment vertical="center"/>
    </xf>
    <xf numFmtId="8" fontId="1" fillId="13" borderId="1" xfId="0" applyNumberFormat="1" applyFont="1" applyFill="1" applyBorder="1" applyAlignment="1">
      <alignment vertical="center"/>
    </xf>
    <xf numFmtId="0" fontId="8" fillId="2" borderId="2" xfId="2" applyFont="1" applyFill="1" applyBorder="1" applyAlignment="1" applyProtection="1">
      <alignment vertical="center"/>
      <protection locked="0"/>
    </xf>
    <xf numFmtId="0" fontId="9" fillId="0" borderId="0" xfId="2" applyFont="1" applyAlignment="1" applyProtection="1">
      <alignment vertical="center"/>
      <protection locked="0"/>
    </xf>
    <xf numFmtId="0" fontId="8" fillId="2" borderId="2" xfId="2" applyFont="1" applyFill="1" applyBorder="1" applyAlignment="1">
      <alignment vertical="center"/>
    </xf>
    <xf numFmtId="0" fontId="11" fillId="12" borderId="0" xfId="0" applyFont="1" applyFill="1" applyAlignment="1">
      <alignment vertical="center"/>
    </xf>
    <xf numFmtId="0" fontId="4" fillId="14" borderId="1" xfId="0" applyFont="1" applyFill="1" applyBorder="1" applyAlignment="1">
      <alignment vertical="center" wrapText="1"/>
    </xf>
    <xf numFmtId="0" fontId="9" fillId="14" borderId="1" xfId="0" applyFont="1" applyFill="1" applyBorder="1" applyAlignment="1">
      <alignment vertical="center"/>
    </xf>
    <xf numFmtId="0" fontId="4" fillId="14" borderId="1" xfId="0" applyFont="1" applyFill="1" applyBorder="1" applyAlignment="1">
      <alignment horizontal="justify" vertical="center" wrapText="1"/>
    </xf>
    <xf numFmtId="164" fontId="1" fillId="0" borderId="1" xfId="1" applyNumberFormat="1" applyFont="1" applyBorder="1" applyAlignment="1">
      <alignment vertical="center"/>
    </xf>
    <xf numFmtId="44" fontId="1" fillId="13" borderId="1" xfId="0" applyNumberFormat="1" applyFont="1" applyFill="1" applyBorder="1" applyAlignment="1">
      <alignment vertical="center"/>
    </xf>
    <xf numFmtId="168" fontId="1" fillId="0" borderId="1" xfId="0" applyNumberFormat="1" applyFont="1" applyBorder="1" applyAlignment="1">
      <alignment vertical="center"/>
    </xf>
    <xf numFmtId="44" fontId="8" fillId="2" borderId="6" xfId="2" applyNumberFormat="1" applyFont="1" applyFill="1" applyBorder="1" applyAlignment="1">
      <alignment horizontal="right" vertical="center"/>
    </xf>
    <xf numFmtId="8" fontId="8" fillId="2" borderId="6" xfId="2" applyNumberFormat="1" applyFont="1" applyFill="1" applyBorder="1" applyAlignment="1">
      <alignment horizontal="right" vertical="center"/>
    </xf>
    <xf numFmtId="8" fontId="12" fillId="2" borderId="6" xfId="2" applyNumberFormat="1" applyFont="1" applyFill="1" applyBorder="1" applyAlignment="1">
      <alignment horizontal="right" vertical="center"/>
    </xf>
    <xf numFmtId="166" fontId="1" fillId="0" borderId="0" xfId="0" applyNumberFormat="1" applyFont="1" applyAlignment="1">
      <alignment vertical="center"/>
    </xf>
    <xf numFmtId="167" fontId="1" fillId="0" borderId="0" xfId="0" applyNumberFormat="1" applyFont="1" applyAlignment="1">
      <alignment vertical="center"/>
    </xf>
    <xf numFmtId="0" fontId="8" fillId="15" borderId="2" xfId="2" applyFont="1" applyFill="1" applyBorder="1" applyAlignment="1" applyProtection="1">
      <alignment vertical="center"/>
      <protection locked="0"/>
    </xf>
    <xf numFmtId="44" fontId="9" fillId="15" borderId="6" xfId="1" applyFont="1" applyFill="1" applyBorder="1" applyAlignment="1" applyProtection="1">
      <alignment horizontal="left"/>
      <protection locked="0"/>
    </xf>
    <xf numFmtId="0" fontId="14" fillId="0" borderId="0" xfId="4" applyFont="1"/>
    <xf numFmtId="0" fontId="15" fillId="0" borderId="0" xfId="4" applyFont="1"/>
    <xf numFmtId="0" fontId="14" fillId="5" borderId="4" xfId="4" applyFont="1" applyFill="1" applyBorder="1" applyAlignment="1">
      <alignment horizontal="center" vertical="center"/>
    </xf>
    <xf numFmtId="0" fontId="14" fillId="5" borderId="4" xfId="4" applyFont="1" applyFill="1" applyBorder="1" applyAlignment="1">
      <alignment vertical="center"/>
    </xf>
    <xf numFmtId="0" fontId="15" fillId="5" borderId="4" xfId="4" applyFont="1" applyFill="1" applyBorder="1" applyAlignment="1">
      <alignment vertical="center"/>
    </xf>
    <xf numFmtId="0" fontId="15" fillId="5" borderId="4" xfId="4" applyFont="1" applyFill="1" applyBorder="1" applyAlignment="1">
      <alignment vertical="center" wrapText="1"/>
    </xf>
    <xf numFmtId="0" fontId="15" fillId="3" borderId="4" xfId="4" applyFont="1" applyFill="1" applyBorder="1" applyAlignment="1">
      <alignment vertical="center"/>
    </xf>
    <xf numFmtId="0" fontId="15" fillId="5" borderId="4" xfId="4" applyFont="1" applyFill="1" applyBorder="1" applyAlignment="1">
      <alignment horizontal="center" vertical="center"/>
    </xf>
    <xf numFmtId="165" fontId="15" fillId="5" borderId="4" xfId="5" applyFont="1" applyFill="1" applyBorder="1" applyAlignment="1" applyProtection="1">
      <alignment horizontal="center" vertical="center"/>
    </xf>
    <xf numFmtId="3" fontId="15" fillId="3" borderId="4" xfId="4" applyNumberFormat="1" applyFont="1" applyFill="1" applyBorder="1" applyAlignment="1">
      <alignment vertical="center"/>
    </xf>
    <xf numFmtId="165" fontId="14" fillId="5" borderId="4" xfId="5" applyFont="1" applyFill="1" applyBorder="1" applyAlignment="1" applyProtection="1">
      <alignment horizontal="center" vertical="center"/>
    </xf>
    <xf numFmtId="165" fontId="14" fillId="3" borderId="4" xfId="5" applyFont="1" applyFill="1" applyBorder="1" applyAlignment="1" applyProtection="1">
      <alignment horizontal="center" vertical="center"/>
    </xf>
    <xf numFmtId="0" fontId="15" fillId="5" borderId="0" xfId="4" applyFont="1" applyFill="1" applyAlignment="1">
      <alignment vertical="center"/>
    </xf>
    <xf numFmtId="0" fontId="15" fillId="5" borderId="4" xfId="4" applyFont="1" applyFill="1" applyBorder="1" applyAlignment="1">
      <alignment horizontal="center" vertical="center" wrapText="1"/>
    </xf>
    <xf numFmtId="3" fontId="14" fillId="3" borderId="4" xfId="5" applyNumberFormat="1" applyFont="1" applyFill="1" applyBorder="1" applyAlignment="1" applyProtection="1">
      <alignment horizontal="center" vertical="center"/>
    </xf>
    <xf numFmtId="0" fontId="16" fillId="5" borderId="0" xfId="4" applyFont="1" applyFill="1" applyAlignment="1">
      <alignment vertical="center"/>
    </xf>
    <xf numFmtId="3" fontId="15" fillId="5" borderId="4" xfId="4" applyNumberFormat="1" applyFont="1" applyFill="1" applyBorder="1" applyAlignment="1">
      <alignment horizontal="center" vertical="center"/>
    </xf>
    <xf numFmtId="165" fontId="14" fillId="6" borderId="4" xfId="5" applyFont="1" applyFill="1" applyBorder="1" applyAlignment="1" applyProtection="1">
      <alignment horizontal="left" vertical="center"/>
    </xf>
    <xf numFmtId="0" fontId="16" fillId="5" borderId="0" xfId="4" applyFont="1" applyFill="1" applyAlignment="1">
      <alignment vertical="center" wrapText="1"/>
    </xf>
    <xf numFmtId="14" fontId="15" fillId="5" borderId="4" xfId="4" applyNumberFormat="1" applyFont="1" applyFill="1" applyBorder="1" applyAlignment="1">
      <alignment horizontal="center" vertical="center"/>
    </xf>
    <xf numFmtId="3" fontId="14" fillId="7" borderId="4" xfId="4" applyNumberFormat="1" applyFont="1" applyFill="1" applyBorder="1" applyAlignment="1">
      <alignment horizontal="center" vertical="center"/>
    </xf>
    <xf numFmtId="165" fontId="14" fillId="5" borderId="4" xfId="5" applyFont="1" applyFill="1" applyBorder="1" applyAlignment="1" applyProtection="1">
      <alignment horizontal="left" vertical="center"/>
    </xf>
    <xf numFmtId="14" fontId="15" fillId="5" borderId="4" xfId="4" applyNumberFormat="1" applyFont="1" applyFill="1" applyBorder="1" applyAlignment="1">
      <alignment horizontal="center" vertical="center" wrapText="1"/>
    </xf>
    <xf numFmtId="0" fontId="14" fillId="5" borderId="4" xfId="4" applyFont="1" applyFill="1" applyBorder="1" applyAlignment="1">
      <alignment horizontal="left" vertical="center"/>
    </xf>
    <xf numFmtId="0" fontId="15" fillId="0" borderId="4" xfId="4" applyFont="1" applyBorder="1" applyAlignment="1">
      <alignment horizontal="left" vertical="center"/>
    </xf>
    <xf numFmtId="0" fontId="15" fillId="5" borderId="4" xfId="4" applyFont="1" applyFill="1" applyBorder="1" applyAlignment="1">
      <alignment horizontal="left" vertical="center"/>
    </xf>
    <xf numFmtId="0" fontId="15" fillId="0" borderId="4" xfId="4" applyFont="1" applyBorder="1" applyAlignment="1">
      <alignment horizontal="center" vertical="center"/>
    </xf>
    <xf numFmtId="14" fontId="15" fillId="0" borderId="4" xfId="4" applyNumberFormat="1" applyFont="1" applyBorder="1" applyAlignment="1">
      <alignment horizontal="center" vertical="center"/>
    </xf>
    <xf numFmtId="0" fontId="15" fillId="5" borderId="4" xfId="4" applyFont="1" applyFill="1" applyBorder="1" applyAlignment="1">
      <alignment horizontal="left" vertical="center" wrapText="1"/>
    </xf>
    <xf numFmtId="0" fontId="17" fillId="5" borderId="4" xfId="4" applyFont="1" applyFill="1" applyBorder="1" applyAlignment="1">
      <alignment horizontal="center" vertical="center" wrapText="1"/>
    </xf>
    <xf numFmtId="3" fontId="14" fillId="3" borderId="4" xfId="4" applyNumberFormat="1" applyFont="1" applyFill="1" applyBorder="1" applyAlignment="1">
      <alignment horizontal="center" vertical="center"/>
    </xf>
    <xf numFmtId="0" fontId="14" fillId="3" borderId="4" xfId="4" applyFont="1" applyFill="1" applyBorder="1" applyAlignment="1">
      <alignment horizontal="center" vertical="center"/>
    </xf>
    <xf numFmtId="0" fontId="14" fillId="5" borderId="5" xfId="4" applyFont="1" applyFill="1" applyBorder="1" applyAlignment="1">
      <alignment vertical="center"/>
    </xf>
    <xf numFmtId="0" fontId="15" fillId="0" borderId="4" xfId="4" applyFont="1" applyBorder="1" applyAlignment="1">
      <alignment horizontal="left" vertical="center" wrapText="1"/>
    </xf>
    <xf numFmtId="0" fontId="15" fillId="0" borderId="4" xfId="4" applyFont="1" applyBorder="1" applyAlignment="1">
      <alignment vertical="center" wrapText="1"/>
    </xf>
    <xf numFmtId="3" fontId="15" fillId="0" borderId="0" xfId="4" applyNumberFormat="1" applyFont="1"/>
    <xf numFmtId="0" fontId="15" fillId="16" borderId="1" xfId="4" applyFont="1" applyFill="1" applyBorder="1"/>
    <xf numFmtId="0" fontId="15" fillId="16" borderId="7" xfId="4" applyFont="1" applyFill="1" applyBorder="1"/>
    <xf numFmtId="0" fontId="15" fillId="16" borderId="10" xfId="4" applyFont="1" applyFill="1" applyBorder="1"/>
    <xf numFmtId="0" fontId="15" fillId="16" borderId="3" xfId="4" applyFont="1" applyFill="1" applyBorder="1"/>
    <xf numFmtId="0" fontId="15" fillId="16" borderId="11" xfId="4" applyFont="1" applyFill="1" applyBorder="1"/>
    <xf numFmtId="165" fontId="12" fillId="2" borderId="6" xfId="2" applyNumberFormat="1" applyFont="1" applyFill="1" applyBorder="1" applyAlignment="1">
      <alignment horizontal="right" vertical="center"/>
    </xf>
    <xf numFmtId="0" fontId="18" fillId="0" borderId="0" xfId="4" applyFont="1"/>
    <xf numFmtId="3" fontId="18" fillId="0" borderId="0" xfId="4" applyNumberFormat="1" applyFont="1"/>
    <xf numFmtId="0" fontId="19" fillId="0" borderId="0" xfId="4" applyFont="1"/>
    <xf numFmtId="44" fontId="12" fillId="2" borderId="6" xfId="2" applyNumberFormat="1" applyFont="1" applyFill="1" applyBorder="1" applyAlignment="1">
      <alignment horizontal="right" vertical="center"/>
    </xf>
    <xf numFmtId="0" fontId="14" fillId="0" borderId="2" xfId="4" applyFont="1" applyBorder="1"/>
    <xf numFmtId="0" fontId="15" fillId="0" borderId="6" xfId="4" applyFont="1" applyBorder="1"/>
    <xf numFmtId="9" fontId="15" fillId="0" borderId="6" xfId="3" applyFont="1" applyFill="1" applyBorder="1"/>
    <xf numFmtId="0" fontId="15" fillId="0" borderId="9" xfId="4" applyFont="1" applyBorder="1"/>
    <xf numFmtId="0" fontId="14" fillId="17" borderId="1" xfId="4" applyFont="1" applyFill="1" applyBorder="1"/>
    <xf numFmtId="0" fontId="14" fillId="17" borderId="8" xfId="4" applyFont="1" applyFill="1" applyBorder="1"/>
    <xf numFmtId="0" fontId="14" fillId="5" borderId="4" xfId="0" applyFont="1" applyFill="1" applyBorder="1" applyAlignment="1">
      <alignment vertical="center"/>
    </xf>
    <xf numFmtId="0" fontId="14" fillId="5" borderId="5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 wrapText="1"/>
    </xf>
    <xf numFmtId="0" fontId="15" fillId="3" borderId="4" xfId="0" applyFont="1" applyFill="1" applyBorder="1" applyAlignment="1">
      <alignment vertical="center"/>
    </xf>
    <xf numFmtId="0" fontId="15" fillId="0" borderId="4" xfId="0" applyFont="1" applyBorder="1" applyAlignment="1">
      <alignment horizontal="center" vertical="center"/>
    </xf>
    <xf numFmtId="14" fontId="15" fillId="5" borderId="4" xfId="0" applyNumberFormat="1" applyFont="1" applyFill="1" applyBorder="1" applyAlignment="1">
      <alignment horizontal="center" vertical="center"/>
    </xf>
    <xf numFmtId="3" fontId="14" fillId="3" borderId="4" xfId="0" applyNumberFormat="1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8" fontId="1" fillId="0" borderId="8" xfId="0" applyNumberFormat="1" applyFont="1" applyBorder="1" applyAlignment="1">
      <alignment horizontal="center" vertical="center"/>
    </xf>
    <xf numFmtId="8" fontId="1" fillId="0" borderId="7" xfId="0" applyNumberFormat="1" applyFont="1" applyBorder="1" applyAlignment="1">
      <alignment horizontal="center" vertical="center"/>
    </xf>
    <xf numFmtId="164" fontId="1" fillId="13" borderId="8" xfId="0" applyNumberFormat="1" applyFont="1" applyFill="1" applyBorder="1" applyAlignment="1">
      <alignment horizontal="right" vertical="center"/>
    </xf>
    <xf numFmtId="164" fontId="1" fillId="13" borderId="7" xfId="0" applyNumberFormat="1" applyFont="1" applyFill="1" applyBorder="1" applyAlignment="1">
      <alignment horizontal="right" vertical="center"/>
    </xf>
    <xf numFmtId="44" fontId="1" fillId="13" borderId="8" xfId="0" applyNumberFormat="1" applyFont="1" applyFill="1" applyBorder="1" applyAlignment="1">
      <alignment horizontal="right" vertical="center"/>
    </xf>
    <xf numFmtId="44" fontId="1" fillId="13" borderId="7" xfId="0" applyNumberFormat="1" applyFont="1" applyFill="1" applyBorder="1" applyAlignment="1">
      <alignment horizontal="right" vertical="center"/>
    </xf>
    <xf numFmtId="8" fontId="1" fillId="13" borderId="8" xfId="0" applyNumberFormat="1" applyFont="1" applyFill="1" applyBorder="1" applyAlignment="1">
      <alignment horizontal="right" vertical="center"/>
    </xf>
    <xf numFmtId="8" fontId="1" fillId="13" borderId="7" xfId="0" applyNumberFormat="1" applyFont="1" applyFill="1" applyBorder="1" applyAlignment="1">
      <alignment horizontal="right" vertical="center"/>
    </xf>
    <xf numFmtId="8" fontId="2" fillId="0" borderId="8" xfId="0" applyNumberFormat="1" applyFont="1" applyBorder="1" applyAlignment="1">
      <alignment horizontal="center" vertical="center"/>
    </xf>
    <xf numFmtId="8" fontId="2" fillId="0" borderId="7" xfId="0" applyNumberFormat="1" applyFont="1" applyBorder="1" applyAlignment="1">
      <alignment horizontal="center" vertical="center"/>
    </xf>
    <xf numFmtId="44" fontId="2" fillId="0" borderId="8" xfId="1" applyFont="1" applyFill="1" applyBorder="1" applyAlignment="1">
      <alignment horizontal="center" vertical="center"/>
    </xf>
    <xf numFmtId="44" fontId="2" fillId="0" borderId="7" xfId="1" applyFont="1" applyFill="1" applyBorder="1" applyAlignment="1">
      <alignment horizontal="center" vertical="center"/>
    </xf>
    <xf numFmtId="8" fontId="2" fillId="0" borderId="8" xfId="0" applyNumberFormat="1" applyFont="1" applyBorder="1" applyAlignment="1">
      <alignment horizontal="right" vertical="center"/>
    </xf>
    <xf numFmtId="8" fontId="2" fillId="0" borderId="7" xfId="0" applyNumberFormat="1" applyFont="1" applyBorder="1" applyAlignment="1">
      <alignment horizontal="right" vertical="center"/>
    </xf>
    <xf numFmtId="0" fontId="14" fillId="4" borderId="4" xfId="4" applyFont="1" applyFill="1" applyBorder="1" applyAlignment="1">
      <alignment horizontal="center" vertical="center" wrapText="1"/>
    </xf>
    <xf numFmtId="0" fontId="13" fillId="3" borderId="4" xfId="4" applyFont="1" applyFill="1" applyBorder="1" applyAlignment="1">
      <alignment horizontal="center" vertical="center" wrapText="1"/>
    </xf>
    <xf numFmtId="0" fontId="14" fillId="3" borderId="4" xfId="4" applyFont="1" applyFill="1" applyBorder="1" applyAlignment="1">
      <alignment horizontal="center" vertical="center"/>
    </xf>
    <xf numFmtId="0" fontId="14" fillId="3" borderId="4" xfId="4" applyFont="1" applyFill="1" applyBorder="1" applyAlignment="1">
      <alignment horizontal="center" vertical="center" wrapText="1"/>
    </xf>
    <xf numFmtId="3" fontId="14" fillId="3" borderId="4" xfId="4" applyNumberFormat="1" applyFont="1" applyFill="1" applyBorder="1" applyAlignment="1">
      <alignment horizontal="center" vertical="center" wrapText="1"/>
    </xf>
    <xf numFmtId="165" fontId="14" fillId="18" borderId="4" xfId="5" applyFont="1" applyFill="1" applyBorder="1" applyAlignment="1" applyProtection="1">
      <alignment horizontal="center" vertical="center"/>
    </xf>
  </cellXfs>
  <cellStyles count="6">
    <cellStyle name="Normalny" xfId="0" builtinId="0"/>
    <cellStyle name="Normalny 2" xfId="4" xr:uid="{9C20EEBB-8FB7-4935-A8A3-72642D8700C4}"/>
    <cellStyle name="Normalny 6" xfId="2" xr:uid="{F6A9DE32-AB3E-4AF2-8F0B-11E2A11CEC4D}"/>
    <cellStyle name="Procentowy" xfId="3" builtinId="5"/>
    <cellStyle name="Walutowy" xfId="1" builtinId="4"/>
    <cellStyle name="Walutowy 2" xfId="5" xr:uid="{FC0CA58E-9621-4DA4-BCB5-7E73189707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4B246-D32F-44FA-B0CF-B4D9A5F9F24C}">
  <dimension ref="A1:L54"/>
  <sheetViews>
    <sheetView showGridLines="0" workbookViewId="0">
      <selection activeCell="D53" sqref="D53"/>
    </sheetView>
  </sheetViews>
  <sheetFormatPr defaultColWidth="8.90625" defaultRowHeight="12"/>
  <cols>
    <col min="1" max="1" width="51.81640625" style="6" customWidth="1"/>
    <col min="2" max="5" width="13.6328125" style="6" customWidth="1"/>
    <col min="6" max="6" width="10.08984375" style="6" customWidth="1"/>
    <col min="7" max="7" width="13.453125" style="6" bestFit="1" customWidth="1"/>
    <col min="8" max="9" width="13.6328125" style="6" customWidth="1"/>
    <col min="10" max="10" width="9.08984375" style="6" bestFit="1" customWidth="1"/>
    <col min="11" max="11" width="10" style="6" bestFit="1" customWidth="1"/>
    <col min="12" max="12" width="13.6328125" style="6" customWidth="1"/>
    <col min="13" max="16384" width="8.90625" style="6"/>
  </cols>
  <sheetData>
    <row r="1" spans="1:12" ht="12.5" thickBot="1">
      <c r="J1" s="8"/>
    </row>
    <row r="2" spans="1:12" ht="13" thickTop="1" thickBot="1">
      <c r="A2" s="37" t="s">
        <v>149</v>
      </c>
      <c r="B2" s="21"/>
      <c r="C2" s="8"/>
      <c r="H2" s="7"/>
    </row>
    <row r="3" spans="1:12" ht="13" thickTop="1" thickBot="1">
      <c r="A3" s="38"/>
      <c r="B3" s="22"/>
      <c r="C3" s="7"/>
      <c r="J3" s="8"/>
    </row>
    <row r="4" spans="1:12" ht="13" thickTop="1" thickBot="1">
      <c r="A4" s="37" t="s">
        <v>150</v>
      </c>
      <c r="B4" s="21"/>
      <c r="C4" s="7"/>
      <c r="J4" s="8"/>
    </row>
    <row r="5" spans="1:12" ht="13" thickTop="1" thickBot="1">
      <c r="A5" s="37" t="s">
        <v>151</v>
      </c>
      <c r="B5" s="21"/>
      <c r="C5" s="8"/>
      <c r="H5" s="7"/>
      <c r="I5" s="7"/>
      <c r="J5" s="8"/>
    </row>
    <row r="6" spans="1:12" ht="13" thickTop="1" thickBot="1">
      <c r="A6" s="37" t="s">
        <v>152</v>
      </c>
      <c r="B6" s="21"/>
      <c r="C6" s="7"/>
    </row>
    <row r="7" spans="1:12" ht="13" thickTop="1" thickBot="1">
      <c r="A7" s="38"/>
      <c r="B7" s="22"/>
      <c r="C7" s="7"/>
      <c r="J7" s="8"/>
    </row>
    <row r="8" spans="1:12" ht="24" customHeight="1" thickTop="1" thickBot="1">
      <c r="A8" s="52" t="s">
        <v>173</v>
      </c>
      <c r="B8" s="53"/>
      <c r="C8" s="7"/>
    </row>
    <row r="9" spans="1:12" ht="12.5" thickTop="1">
      <c r="C9" s="8"/>
    </row>
    <row r="10" spans="1:12" s="2" customFormat="1" ht="36">
      <c r="A10" s="33" t="s">
        <v>154</v>
      </c>
      <c r="B10" s="24" t="s">
        <v>155</v>
      </c>
      <c r="C10" s="24" t="s">
        <v>156</v>
      </c>
      <c r="D10" s="23" t="s">
        <v>157</v>
      </c>
      <c r="E10" s="23" t="s">
        <v>158</v>
      </c>
      <c r="F10" s="25" t="s">
        <v>161</v>
      </c>
      <c r="G10" s="25" t="s">
        <v>162</v>
      </c>
      <c r="H10" s="26" t="s">
        <v>159</v>
      </c>
      <c r="I10" s="26" t="s">
        <v>160</v>
      </c>
      <c r="J10" s="27" t="s">
        <v>163</v>
      </c>
      <c r="K10" s="27" t="s">
        <v>164</v>
      </c>
      <c r="L10" s="27" t="s">
        <v>165</v>
      </c>
    </row>
    <row r="11" spans="1:12">
      <c r="A11" s="1" t="s">
        <v>1</v>
      </c>
      <c r="B11" s="12">
        <v>25951598.400000002</v>
      </c>
      <c r="C11" s="3">
        <v>78257555.350000009</v>
      </c>
      <c r="D11" s="3">
        <v>6585581.6599999974</v>
      </c>
      <c r="E11" s="3"/>
      <c r="F11" s="35">
        <f>$B$2</f>
        <v>0</v>
      </c>
      <c r="G11" s="36">
        <f>ROUND(SUM(B11:E11)*F11,2)</f>
        <v>0</v>
      </c>
      <c r="H11" s="3">
        <v>3195929.0500000003</v>
      </c>
      <c r="I11" s="3">
        <v>691250.55999999994</v>
      </c>
      <c r="J11" s="35">
        <f>$B$4</f>
        <v>0</v>
      </c>
      <c r="K11" s="35">
        <f>$B$5</f>
        <v>0</v>
      </c>
      <c r="L11" s="45">
        <f>ROUND((H11*J11+I11*K11),2)</f>
        <v>0</v>
      </c>
    </row>
    <row r="12" spans="1:12">
      <c r="A12" s="1" t="s">
        <v>2</v>
      </c>
      <c r="B12" s="5"/>
      <c r="C12" s="4"/>
      <c r="D12" s="3">
        <v>28192.17</v>
      </c>
      <c r="E12" s="5">
        <v>161625.07999999999</v>
      </c>
      <c r="F12" s="35">
        <f t="shared" ref="F12:F32" si="0">$B$2</f>
        <v>0</v>
      </c>
      <c r="G12" s="36">
        <f t="shared" ref="G12:G32" si="1">ROUND(SUM(B12:E12)*F12,2)</f>
        <v>0</v>
      </c>
      <c r="H12" s="3">
        <v>93045.13</v>
      </c>
      <c r="I12" s="3">
        <v>12425.22</v>
      </c>
      <c r="J12" s="35">
        <f t="shared" ref="J12:J32" si="2">$B$4</f>
        <v>0</v>
      </c>
      <c r="K12" s="35">
        <f t="shared" ref="K12:K32" si="3">$B$5</f>
        <v>0</v>
      </c>
      <c r="L12" s="45">
        <f>ROUND((H12*J12+I12*K12),2)</f>
        <v>0</v>
      </c>
    </row>
    <row r="13" spans="1:12">
      <c r="A13" s="1" t="s">
        <v>3</v>
      </c>
      <c r="B13" s="3">
        <v>860097.28</v>
      </c>
      <c r="C13" s="4"/>
      <c r="D13" s="3">
        <v>117065.22</v>
      </c>
      <c r="E13" s="3">
        <v>842974.36</v>
      </c>
      <c r="F13" s="35">
        <f t="shared" si="0"/>
        <v>0</v>
      </c>
      <c r="G13" s="36">
        <f t="shared" si="1"/>
        <v>0</v>
      </c>
      <c r="H13" s="3">
        <v>133657.70000000001</v>
      </c>
      <c r="I13" s="3">
        <v>33792.839999999997</v>
      </c>
      <c r="J13" s="35">
        <f t="shared" si="2"/>
        <v>0</v>
      </c>
      <c r="K13" s="35">
        <f t="shared" si="3"/>
        <v>0</v>
      </c>
      <c r="L13" s="45">
        <f t="shared" ref="L13:L32" si="4">ROUND((H13*J13+I13*K13),2)</f>
        <v>0</v>
      </c>
    </row>
    <row r="14" spans="1:12">
      <c r="A14" s="1" t="s">
        <v>4</v>
      </c>
      <c r="B14" s="5">
        <v>0</v>
      </c>
      <c r="C14" s="4"/>
      <c r="D14" s="3">
        <v>28711.88</v>
      </c>
      <c r="E14" s="3">
        <v>110482.3</v>
      </c>
      <c r="F14" s="35">
        <f t="shared" si="0"/>
        <v>0</v>
      </c>
      <c r="G14" s="36">
        <f t="shared" si="1"/>
        <v>0</v>
      </c>
      <c r="H14" s="3">
        <v>2700</v>
      </c>
      <c r="I14" s="3">
        <v>0</v>
      </c>
      <c r="J14" s="35">
        <f t="shared" si="2"/>
        <v>0</v>
      </c>
      <c r="K14" s="35">
        <f t="shared" si="3"/>
        <v>0</v>
      </c>
      <c r="L14" s="45">
        <f t="shared" si="4"/>
        <v>0</v>
      </c>
    </row>
    <row r="15" spans="1:12">
      <c r="A15" s="1" t="s">
        <v>5</v>
      </c>
      <c r="B15" s="13">
        <v>130909766.39999999</v>
      </c>
      <c r="C15" s="16">
        <v>1253246.6099999999</v>
      </c>
      <c r="D15" s="13">
        <v>83025.66</v>
      </c>
      <c r="E15" s="15"/>
      <c r="F15" s="35">
        <f t="shared" si="0"/>
        <v>0</v>
      </c>
      <c r="G15" s="36">
        <f t="shared" si="1"/>
        <v>0</v>
      </c>
      <c r="H15" s="3">
        <v>139702.29</v>
      </c>
      <c r="I15" s="3">
        <v>13079.58</v>
      </c>
      <c r="J15" s="35">
        <f t="shared" si="2"/>
        <v>0</v>
      </c>
      <c r="K15" s="35">
        <f t="shared" si="3"/>
        <v>0</v>
      </c>
      <c r="L15" s="45">
        <f t="shared" si="4"/>
        <v>0</v>
      </c>
    </row>
    <row r="16" spans="1:12">
      <c r="A16" s="1" t="s">
        <v>6</v>
      </c>
      <c r="B16" s="13">
        <v>64085705.600000001</v>
      </c>
      <c r="C16" s="14"/>
      <c r="D16" s="13">
        <v>1123459.72</v>
      </c>
      <c r="E16" s="15"/>
      <c r="F16" s="35">
        <f t="shared" si="0"/>
        <v>0</v>
      </c>
      <c r="G16" s="36">
        <f t="shared" si="1"/>
        <v>0</v>
      </c>
      <c r="H16" s="3">
        <v>207428.44</v>
      </c>
      <c r="I16" s="3">
        <v>151778.44</v>
      </c>
      <c r="J16" s="35">
        <f t="shared" si="2"/>
        <v>0</v>
      </c>
      <c r="K16" s="35">
        <f t="shared" si="3"/>
        <v>0</v>
      </c>
      <c r="L16" s="45">
        <f t="shared" si="4"/>
        <v>0</v>
      </c>
    </row>
    <row r="17" spans="1:12">
      <c r="A17" s="1" t="s">
        <v>7</v>
      </c>
      <c r="B17" s="13">
        <v>36248117.920000002</v>
      </c>
      <c r="C17" s="14"/>
      <c r="D17" s="13">
        <v>630493.03</v>
      </c>
      <c r="E17" s="15">
        <v>281416.32000000001</v>
      </c>
      <c r="F17" s="35">
        <f t="shared" si="0"/>
        <v>0</v>
      </c>
      <c r="G17" s="36">
        <f t="shared" si="1"/>
        <v>0</v>
      </c>
      <c r="H17" s="3">
        <v>100357.32</v>
      </c>
      <c r="I17" s="3">
        <v>120892.67</v>
      </c>
      <c r="J17" s="35">
        <f t="shared" si="2"/>
        <v>0</v>
      </c>
      <c r="K17" s="35">
        <f t="shared" si="3"/>
        <v>0</v>
      </c>
      <c r="L17" s="45">
        <f t="shared" si="4"/>
        <v>0</v>
      </c>
    </row>
    <row r="18" spans="1:12">
      <c r="A18" s="1" t="s">
        <v>8</v>
      </c>
      <c r="B18" s="13">
        <v>28076665.120000001</v>
      </c>
      <c r="C18" s="14"/>
      <c r="D18" s="13">
        <v>313483.82</v>
      </c>
      <c r="E18" s="13"/>
      <c r="F18" s="35">
        <f t="shared" si="0"/>
        <v>0</v>
      </c>
      <c r="G18" s="36">
        <f t="shared" si="1"/>
        <v>0</v>
      </c>
      <c r="H18" s="3">
        <v>212345.11</v>
      </c>
      <c r="I18" s="3">
        <v>85134.95</v>
      </c>
      <c r="J18" s="35">
        <f t="shared" si="2"/>
        <v>0</v>
      </c>
      <c r="K18" s="35">
        <f t="shared" si="3"/>
        <v>0</v>
      </c>
      <c r="L18" s="45">
        <f t="shared" si="4"/>
        <v>0</v>
      </c>
    </row>
    <row r="19" spans="1:12">
      <c r="A19" s="1" t="s">
        <v>9</v>
      </c>
      <c r="B19" s="13">
        <v>22357507.199999999</v>
      </c>
      <c r="C19" s="14"/>
      <c r="D19" s="13">
        <v>580571.73</v>
      </c>
      <c r="E19" s="15"/>
      <c r="F19" s="35">
        <f t="shared" si="0"/>
        <v>0</v>
      </c>
      <c r="G19" s="36">
        <f t="shared" si="1"/>
        <v>0</v>
      </c>
      <c r="H19" s="3">
        <v>166605.94</v>
      </c>
      <c r="I19" s="3">
        <v>138595.09</v>
      </c>
      <c r="J19" s="35">
        <f t="shared" si="2"/>
        <v>0</v>
      </c>
      <c r="K19" s="35">
        <f t="shared" si="3"/>
        <v>0</v>
      </c>
      <c r="L19" s="45">
        <f t="shared" si="4"/>
        <v>0</v>
      </c>
    </row>
    <row r="20" spans="1:12">
      <c r="A20" s="1" t="s">
        <v>10</v>
      </c>
      <c r="B20" s="13">
        <v>22784384</v>
      </c>
      <c r="C20" s="14"/>
      <c r="D20" s="13">
        <v>173351.41</v>
      </c>
      <c r="E20" s="15">
        <v>174265.81</v>
      </c>
      <c r="F20" s="35">
        <f t="shared" si="0"/>
        <v>0</v>
      </c>
      <c r="G20" s="36">
        <f t="shared" si="1"/>
        <v>0</v>
      </c>
      <c r="H20" s="3">
        <v>0</v>
      </c>
      <c r="I20" s="3">
        <v>252201.74</v>
      </c>
      <c r="J20" s="35">
        <f t="shared" si="2"/>
        <v>0</v>
      </c>
      <c r="K20" s="35">
        <f t="shared" si="3"/>
        <v>0</v>
      </c>
      <c r="L20" s="45">
        <f t="shared" si="4"/>
        <v>0</v>
      </c>
    </row>
    <row r="21" spans="1:12">
      <c r="A21" s="1" t="s">
        <v>11</v>
      </c>
      <c r="B21" s="13">
        <v>22570879.52</v>
      </c>
      <c r="C21" s="14"/>
      <c r="D21" s="13">
        <v>84389.04</v>
      </c>
      <c r="E21" s="13">
        <v>1050888.53</v>
      </c>
      <c r="F21" s="35">
        <f t="shared" si="0"/>
        <v>0</v>
      </c>
      <c r="G21" s="36">
        <f t="shared" si="1"/>
        <v>0</v>
      </c>
      <c r="H21" s="3">
        <v>40441.79</v>
      </c>
      <c r="I21" s="3">
        <v>34682.6</v>
      </c>
      <c r="J21" s="35">
        <f t="shared" si="2"/>
        <v>0</v>
      </c>
      <c r="K21" s="35">
        <f t="shared" si="3"/>
        <v>0</v>
      </c>
      <c r="L21" s="45">
        <f t="shared" si="4"/>
        <v>0</v>
      </c>
    </row>
    <row r="22" spans="1:12">
      <c r="A22" s="1" t="s">
        <v>12</v>
      </c>
      <c r="B22" s="13">
        <v>23397738.560000002</v>
      </c>
      <c r="C22" s="14"/>
      <c r="D22" s="13"/>
      <c r="E22" s="15">
        <v>863682.95</v>
      </c>
      <c r="F22" s="35">
        <f t="shared" si="0"/>
        <v>0</v>
      </c>
      <c r="G22" s="36">
        <f t="shared" si="1"/>
        <v>0</v>
      </c>
      <c r="H22" s="3">
        <v>85300</v>
      </c>
      <c r="I22" s="3">
        <v>68450</v>
      </c>
      <c r="J22" s="35">
        <f t="shared" si="2"/>
        <v>0</v>
      </c>
      <c r="K22" s="35">
        <f t="shared" si="3"/>
        <v>0</v>
      </c>
      <c r="L22" s="45">
        <f t="shared" si="4"/>
        <v>0</v>
      </c>
    </row>
    <row r="23" spans="1:12">
      <c r="A23" s="1" t="s">
        <v>13</v>
      </c>
      <c r="B23" s="13">
        <v>21607763.52</v>
      </c>
      <c r="C23" s="14"/>
      <c r="D23" s="13">
        <v>656718.69999999995</v>
      </c>
      <c r="E23" s="15">
        <v>59624.14</v>
      </c>
      <c r="F23" s="35">
        <f t="shared" si="0"/>
        <v>0</v>
      </c>
      <c r="G23" s="36">
        <f t="shared" si="1"/>
        <v>0</v>
      </c>
      <c r="H23" s="3">
        <v>209999.04</v>
      </c>
      <c r="I23" s="3">
        <v>89567.82</v>
      </c>
      <c r="J23" s="35">
        <f t="shared" si="2"/>
        <v>0</v>
      </c>
      <c r="K23" s="35">
        <f t="shared" si="3"/>
        <v>0</v>
      </c>
      <c r="L23" s="45">
        <f t="shared" si="4"/>
        <v>0</v>
      </c>
    </row>
    <row r="24" spans="1:12">
      <c r="A24" s="1" t="s">
        <v>14</v>
      </c>
      <c r="B24" s="13">
        <v>14861259.84</v>
      </c>
      <c r="C24" s="14"/>
      <c r="D24" s="13">
        <v>387792.86</v>
      </c>
      <c r="E24" s="15">
        <v>53912.08</v>
      </c>
      <c r="F24" s="35">
        <f t="shared" si="0"/>
        <v>0</v>
      </c>
      <c r="G24" s="36">
        <f t="shared" si="1"/>
        <v>0</v>
      </c>
      <c r="H24" s="3">
        <v>629792.1</v>
      </c>
      <c r="I24" s="3">
        <v>235169.54</v>
      </c>
      <c r="J24" s="35">
        <f t="shared" si="2"/>
        <v>0</v>
      </c>
      <c r="K24" s="35">
        <f t="shared" si="3"/>
        <v>0</v>
      </c>
      <c r="L24" s="45">
        <f t="shared" si="4"/>
        <v>0</v>
      </c>
    </row>
    <row r="25" spans="1:12">
      <c r="A25" s="1" t="s">
        <v>15</v>
      </c>
      <c r="B25" s="13">
        <v>29799701.120000001</v>
      </c>
      <c r="C25" s="14"/>
      <c r="D25" s="13">
        <v>174003.63</v>
      </c>
      <c r="E25" s="15">
        <v>534250</v>
      </c>
      <c r="F25" s="35">
        <f t="shared" si="0"/>
        <v>0</v>
      </c>
      <c r="G25" s="36">
        <f t="shared" si="1"/>
        <v>0</v>
      </c>
      <c r="H25" s="3">
        <v>89570.5</v>
      </c>
      <c r="I25" s="3">
        <v>109684.02</v>
      </c>
      <c r="J25" s="35">
        <f t="shared" si="2"/>
        <v>0</v>
      </c>
      <c r="K25" s="35">
        <f t="shared" si="3"/>
        <v>0</v>
      </c>
      <c r="L25" s="45">
        <f t="shared" si="4"/>
        <v>0</v>
      </c>
    </row>
    <row r="26" spans="1:12">
      <c r="A26" s="1" t="s">
        <v>16</v>
      </c>
      <c r="B26" s="15">
        <v>1582616</v>
      </c>
      <c r="C26" s="14"/>
      <c r="D26" s="13">
        <v>142234.94</v>
      </c>
      <c r="E26" s="13">
        <v>40000</v>
      </c>
      <c r="F26" s="35">
        <f t="shared" si="0"/>
        <v>0</v>
      </c>
      <c r="G26" s="36">
        <f t="shared" si="1"/>
        <v>0</v>
      </c>
      <c r="H26" s="5">
        <v>0</v>
      </c>
      <c r="I26" s="3">
        <v>19369</v>
      </c>
      <c r="J26" s="35">
        <f t="shared" si="2"/>
        <v>0</v>
      </c>
      <c r="K26" s="35">
        <f t="shared" si="3"/>
        <v>0</v>
      </c>
      <c r="L26" s="45">
        <f t="shared" si="4"/>
        <v>0</v>
      </c>
    </row>
    <row r="27" spans="1:12">
      <c r="A27" s="1" t="s">
        <v>17</v>
      </c>
      <c r="B27" s="13">
        <v>4182864</v>
      </c>
      <c r="C27" s="14"/>
      <c r="D27" s="13">
        <v>100830.69</v>
      </c>
      <c r="E27" s="13">
        <v>50000</v>
      </c>
      <c r="F27" s="35">
        <f t="shared" si="0"/>
        <v>0</v>
      </c>
      <c r="G27" s="36">
        <f t="shared" si="1"/>
        <v>0</v>
      </c>
      <c r="H27" s="3">
        <v>6088</v>
      </c>
      <c r="I27" s="3">
        <v>12394.99</v>
      </c>
      <c r="J27" s="35">
        <f t="shared" si="2"/>
        <v>0</v>
      </c>
      <c r="K27" s="35">
        <f t="shared" si="3"/>
        <v>0</v>
      </c>
      <c r="L27" s="45">
        <f t="shared" si="4"/>
        <v>0</v>
      </c>
    </row>
    <row r="28" spans="1:12">
      <c r="A28" s="1" t="s">
        <v>18</v>
      </c>
      <c r="B28" s="13">
        <v>4447184</v>
      </c>
      <c r="C28" s="14"/>
      <c r="D28" s="13">
        <v>34041.68</v>
      </c>
      <c r="E28" s="13">
        <v>449853.47</v>
      </c>
      <c r="F28" s="35">
        <f t="shared" si="0"/>
        <v>0</v>
      </c>
      <c r="G28" s="36">
        <f t="shared" si="1"/>
        <v>0</v>
      </c>
      <c r="H28" s="3">
        <v>76780.59</v>
      </c>
      <c r="I28" s="3">
        <v>43999.49</v>
      </c>
      <c r="J28" s="35">
        <f t="shared" si="2"/>
        <v>0</v>
      </c>
      <c r="K28" s="35">
        <f t="shared" si="3"/>
        <v>0</v>
      </c>
      <c r="L28" s="45">
        <f t="shared" si="4"/>
        <v>0</v>
      </c>
    </row>
    <row r="29" spans="1:12">
      <c r="A29" s="1" t="s">
        <v>19</v>
      </c>
      <c r="B29" s="13">
        <v>4133105.7600000002</v>
      </c>
      <c r="C29" s="14"/>
      <c r="D29" s="13">
        <v>31195.279999999999</v>
      </c>
      <c r="E29" s="13">
        <v>162789.84</v>
      </c>
      <c r="F29" s="35">
        <f t="shared" si="0"/>
        <v>0</v>
      </c>
      <c r="G29" s="36">
        <f t="shared" si="1"/>
        <v>0</v>
      </c>
      <c r="H29" s="5">
        <v>6600</v>
      </c>
      <c r="I29" s="3">
        <v>32935</v>
      </c>
      <c r="J29" s="35">
        <f t="shared" si="2"/>
        <v>0</v>
      </c>
      <c r="K29" s="35">
        <f t="shared" si="3"/>
        <v>0</v>
      </c>
      <c r="L29" s="45">
        <f t="shared" si="4"/>
        <v>0</v>
      </c>
    </row>
    <row r="30" spans="1:12">
      <c r="A30" s="1" t="s">
        <v>20</v>
      </c>
      <c r="B30" s="13">
        <v>5583760</v>
      </c>
      <c r="C30" s="14"/>
      <c r="D30" s="13">
        <v>47500</v>
      </c>
      <c r="E30" s="13">
        <v>158490</v>
      </c>
      <c r="F30" s="35">
        <f t="shared" si="0"/>
        <v>0</v>
      </c>
      <c r="G30" s="36">
        <f t="shared" si="1"/>
        <v>0</v>
      </c>
      <c r="H30" s="3">
        <v>15040</v>
      </c>
      <c r="I30" s="3">
        <v>27840</v>
      </c>
      <c r="J30" s="35">
        <f t="shared" si="2"/>
        <v>0</v>
      </c>
      <c r="K30" s="35">
        <f t="shared" si="3"/>
        <v>0</v>
      </c>
      <c r="L30" s="45">
        <f t="shared" si="4"/>
        <v>0</v>
      </c>
    </row>
    <row r="31" spans="1:12">
      <c r="A31" s="4" t="s">
        <v>0</v>
      </c>
      <c r="B31" s="13"/>
      <c r="C31" s="13">
        <v>28350537.52</v>
      </c>
      <c r="D31" s="13">
        <v>120516.27</v>
      </c>
      <c r="E31" s="13">
        <v>784056.15</v>
      </c>
      <c r="F31" s="35">
        <f t="shared" si="0"/>
        <v>0</v>
      </c>
      <c r="G31" s="36">
        <f t="shared" si="1"/>
        <v>0</v>
      </c>
      <c r="H31" s="3">
        <v>241379.86</v>
      </c>
      <c r="I31" s="3">
        <v>90264.63</v>
      </c>
      <c r="J31" s="35">
        <f t="shared" si="2"/>
        <v>0</v>
      </c>
      <c r="K31" s="35">
        <f t="shared" si="3"/>
        <v>0</v>
      </c>
      <c r="L31" s="45">
        <f t="shared" si="4"/>
        <v>0</v>
      </c>
    </row>
    <row r="32" spans="1:12">
      <c r="A32" s="1" t="s">
        <v>28</v>
      </c>
      <c r="B32" s="122"/>
      <c r="C32" s="124">
        <v>2235123.8199999998</v>
      </c>
      <c r="D32" s="126">
        <v>209258.5</v>
      </c>
      <c r="E32" s="122"/>
      <c r="F32" s="116">
        <f t="shared" si="0"/>
        <v>0</v>
      </c>
      <c r="G32" s="120">
        <f t="shared" si="1"/>
        <v>0</v>
      </c>
      <c r="H32" s="114">
        <v>0</v>
      </c>
      <c r="I32" s="114">
        <v>0</v>
      </c>
      <c r="J32" s="116">
        <f t="shared" si="2"/>
        <v>0</v>
      </c>
      <c r="K32" s="116">
        <f t="shared" si="3"/>
        <v>0</v>
      </c>
      <c r="L32" s="118">
        <f t="shared" si="4"/>
        <v>0</v>
      </c>
    </row>
    <row r="33" spans="1:12">
      <c r="A33" s="4" t="s">
        <v>29</v>
      </c>
      <c r="B33" s="123"/>
      <c r="C33" s="125"/>
      <c r="D33" s="127"/>
      <c r="E33" s="123"/>
      <c r="F33" s="117"/>
      <c r="G33" s="121"/>
      <c r="H33" s="115"/>
      <c r="I33" s="115"/>
      <c r="J33" s="117"/>
      <c r="K33" s="117"/>
      <c r="L33" s="119"/>
    </row>
    <row r="35" spans="1:12">
      <c r="A35" s="40" t="s">
        <v>30</v>
      </c>
      <c r="G35" s="8"/>
      <c r="H35" s="7"/>
      <c r="I35" s="7"/>
    </row>
    <row r="36" spans="1:12" ht="24">
      <c r="A36" s="41" t="s">
        <v>171</v>
      </c>
      <c r="B36" s="43" t="s">
        <v>168</v>
      </c>
      <c r="C36" s="43" t="s">
        <v>169</v>
      </c>
      <c r="D36" s="43" t="s">
        <v>170</v>
      </c>
      <c r="E36" s="42" t="s">
        <v>161</v>
      </c>
      <c r="F36" s="42" t="s">
        <v>35</v>
      </c>
      <c r="G36" s="50"/>
      <c r="H36" s="7"/>
      <c r="I36" s="7"/>
      <c r="L36" s="8"/>
    </row>
    <row r="37" spans="1:12">
      <c r="A37" s="10" t="s">
        <v>23</v>
      </c>
      <c r="B37" s="10" t="s">
        <v>31</v>
      </c>
      <c r="C37" s="10" t="s">
        <v>32</v>
      </c>
      <c r="D37" s="11">
        <v>2000000</v>
      </c>
      <c r="E37" s="44">
        <f>$B$2</f>
        <v>0</v>
      </c>
      <c r="F37" s="46">
        <f>ROUND(D37*E37,2)</f>
        <v>0</v>
      </c>
      <c r="H37" s="51"/>
      <c r="J37" s="8"/>
      <c r="L37" s="51"/>
    </row>
    <row r="38" spans="1:12">
      <c r="A38" s="10" t="s">
        <v>153</v>
      </c>
      <c r="B38" s="10" t="s">
        <v>31</v>
      </c>
      <c r="C38" s="10" t="s">
        <v>32</v>
      </c>
      <c r="D38" s="11">
        <v>2000000</v>
      </c>
      <c r="E38" s="44">
        <f t="shared" ref="E38:E44" si="5">$B$2</f>
        <v>0</v>
      </c>
      <c r="F38" s="46">
        <f t="shared" ref="F38:F44" si="6">ROUND(D38*E38,2)</f>
        <v>0</v>
      </c>
      <c r="H38" s="28"/>
      <c r="I38" s="28"/>
      <c r="J38" s="28"/>
    </row>
    <row r="39" spans="1:12">
      <c r="A39" s="10" t="s">
        <v>24</v>
      </c>
      <c r="B39" s="10" t="s">
        <v>31</v>
      </c>
      <c r="C39" s="10"/>
      <c r="D39" s="11">
        <v>500000</v>
      </c>
      <c r="E39" s="44">
        <f t="shared" si="5"/>
        <v>0</v>
      </c>
      <c r="F39" s="46">
        <f t="shared" si="6"/>
        <v>0</v>
      </c>
      <c r="H39" s="28"/>
      <c r="I39" s="28"/>
      <c r="J39" s="29"/>
      <c r="K39" s="30"/>
    </row>
    <row r="40" spans="1:12">
      <c r="A40" s="10" t="s">
        <v>25</v>
      </c>
      <c r="B40" s="10" t="s">
        <v>31</v>
      </c>
      <c r="C40" s="10"/>
      <c r="D40" s="11">
        <v>3000000</v>
      </c>
      <c r="E40" s="44">
        <f t="shared" si="5"/>
        <v>0</v>
      </c>
      <c r="F40" s="46">
        <f t="shared" si="6"/>
        <v>0</v>
      </c>
      <c r="H40" s="28"/>
      <c r="I40" s="28"/>
      <c r="J40" s="29"/>
      <c r="K40" s="30"/>
    </row>
    <row r="41" spans="1:12">
      <c r="A41" s="10" t="s">
        <v>33</v>
      </c>
      <c r="B41" s="10" t="s">
        <v>31</v>
      </c>
      <c r="C41" s="10" t="s">
        <v>32</v>
      </c>
      <c r="D41" s="11">
        <v>1000000</v>
      </c>
      <c r="E41" s="44">
        <f t="shared" si="5"/>
        <v>0</v>
      </c>
      <c r="F41" s="46">
        <f t="shared" si="6"/>
        <v>0</v>
      </c>
      <c r="H41" s="28"/>
      <c r="I41" s="28"/>
      <c r="J41" s="29"/>
      <c r="K41" s="30"/>
    </row>
    <row r="42" spans="1:12">
      <c r="A42" s="10" t="s">
        <v>26</v>
      </c>
      <c r="B42" s="10" t="s">
        <v>31</v>
      </c>
      <c r="C42" s="10" t="s">
        <v>32</v>
      </c>
      <c r="D42" s="11">
        <v>1000000</v>
      </c>
      <c r="E42" s="44">
        <f t="shared" si="5"/>
        <v>0</v>
      </c>
      <c r="F42" s="46">
        <f t="shared" si="6"/>
        <v>0</v>
      </c>
      <c r="H42" s="28"/>
      <c r="I42" s="28"/>
      <c r="J42" s="29"/>
      <c r="K42" s="30"/>
    </row>
    <row r="43" spans="1:12">
      <c r="A43" s="10" t="s">
        <v>34</v>
      </c>
      <c r="B43" s="10" t="s">
        <v>31</v>
      </c>
      <c r="C43" s="10"/>
      <c r="D43" s="11">
        <v>200000</v>
      </c>
      <c r="E43" s="44">
        <f t="shared" si="5"/>
        <v>0</v>
      </c>
      <c r="F43" s="46">
        <f t="shared" si="6"/>
        <v>0</v>
      </c>
      <c r="H43" s="28"/>
      <c r="I43" s="28"/>
      <c r="J43" s="29"/>
      <c r="K43" s="30"/>
    </row>
    <row r="44" spans="1:12">
      <c r="A44" s="10" t="s">
        <v>27</v>
      </c>
      <c r="B44" s="10" t="s">
        <v>31</v>
      </c>
      <c r="C44" s="10"/>
      <c r="D44" s="11">
        <v>215000</v>
      </c>
      <c r="E44" s="44">
        <f t="shared" si="5"/>
        <v>0</v>
      </c>
      <c r="F44" s="46">
        <f t="shared" si="6"/>
        <v>0</v>
      </c>
      <c r="H44" s="28"/>
      <c r="I44" s="28"/>
      <c r="J44" s="29"/>
      <c r="K44" s="30"/>
    </row>
    <row r="45" spans="1:12">
      <c r="E45" s="8"/>
      <c r="H45" s="28"/>
      <c r="I45" s="28"/>
      <c r="J45" s="29"/>
      <c r="K45" s="30"/>
    </row>
    <row r="46" spans="1:12">
      <c r="A46" s="40" t="s">
        <v>30</v>
      </c>
      <c r="H46" s="7"/>
      <c r="I46" s="7"/>
    </row>
    <row r="47" spans="1:12" ht="24">
      <c r="A47" s="41" t="s">
        <v>171</v>
      </c>
      <c r="B47" s="43" t="s">
        <v>168</v>
      </c>
      <c r="C47" s="43" t="s">
        <v>169</v>
      </c>
      <c r="D47" s="43" t="s">
        <v>170</v>
      </c>
      <c r="E47" s="42" t="s">
        <v>21</v>
      </c>
      <c r="F47" s="42" t="s">
        <v>35</v>
      </c>
      <c r="H47" s="7"/>
      <c r="I47" s="7"/>
    </row>
    <row r="48" spans="1:12">
      <c r="A48" s="10" t="s">
        <v>36</v>
      </c>
      <c r="B48" s="17" t="s">
        <v>31</v>
      </c>
      <c r="C48" s="17"/>
      <c r="D48" s="9">
        <v>250000</v>
      </c>
      <c r="E48" s="34">
        <f>$B$6</f>
        <v>0</v>
      </c>
      <c r="F48" s="46">
        <f>ROUND(D48*E48,2)</f>
        <v>0</v>
      </c>
    </row>
    <row r="49" spans="1:11">
      <c r="H49" s="28"/>
      <c r="I49" s="28"/>
      <c r="J49" s="28"/>
    </row>
    <row r="50" spans="1:11" ht="12.5" thickBot="1">
      <c r="H50" s="31"/>
      <c r="I50" s="31"/>
      <c r="J50" s="30"/>
      <c r="K50" s="8"/>
    </row>
    <row r="51" spans="1:11" ht="24" customHeight="1" thickTop="1" thickBot="1">
      <c r="A51" s="39" t="s">
        <v>172</v>
      </c>
      <c r="B51" s="48">
        <f>SUM(G11:G33,F37:F44,L11:L33,F48,B8)*2</f>
        <v>0</v>
      </c>
      <c r="C51" s="7"/>
    </row>
    <row r="52" spans="1:11" ht="24" customHeight="1" thickTop="1" thickBot="1">
      <c r="A52" s="39" t="s">
        <v>166</v>
      </c>
      <c r="B52" s="47">
        <f>B51*0.15</f>
        <v>0</v>
      </c>
      <c r="C52" s="7"/>
    </row>
    <row r="53" spans="1:11" ht="24" customHeight="1" thickTop="1" thickBot="1">
      <c r="A53" s="39" t="s">
        <v>167</v>
      </c>
      <c r="B53" s="48">
        <f>B51+B52</f>
        <v>0</v>
      </c>
    </row>
    <row r="54" spans="1:11" ht="12.5" thickTop="1"/>
  </sheetData>
  <mergeCells count="11">
    <mergeCell ref="G32:G33"/>
    <mergeCell ref="B32:B33"/>
    <mergeCell ref="C32:C33"/>
    <mergeCell ref="D32:D33"/>
    <mergeCell ref="E32:E33"/>
    <mergeCell ref="F32:F33"/>
    <mergeCell ref="H32:H33"/>
    <mergeCell ref="I32:I33"/>
    <mergeCell ref="J32:J33"/>
    <mergeCell ref="K32:K33"/>
    <mergeCell ref="L32:L3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D6CC7-D196-4EF7-9664-F040B697A9DE}">
  <sheetPr>
    <pageSetUpPr fitToPage="1"/>
  </sheetPr>
  <dimension ref="A2:Y46"/>
  <sheetViews>
    <sheetView showGridLines="0" tabSelected="1" zoomScale="90" zoomScaleNormal="90" workbookViewId="0">
      <selection activeCell="S43" sqref="S43"/>
    </sheetView>
  </sheetViews>
  <sheetFormatPr defaultColWidth="8.90625" defaultRowHeight="11.5"/>
  <cols>
    <col min="1" max="1" width="39.54296875" style="55" customWidth="1"/>
    <col min="2" max="5" width="15.453125" style="55" customWidth="1"/>
    <col min="6" max="6" width="8.36328125" style="55" customWidth="1"/>
    <col min="7" max="7" width="8.54296875" style="55" customWidth="1"/>
    <col min="8" max="8" width="5.1796875" style="55" customWidth="1"/>
    <col min="9" max="9" width="8.453125" style="55" customWidth="1"/>
    <col min="10" max="10" width="10.36328125" style="55" customWidth="1"/>
    <col min="11" max="11" width="9.1796875" style="55" customWidth="1"/>
    <col min="12" max="12" width="18.6328125" style="55" customWidth="1"/>
    <col min="13" max="13" width="7.08984375" style="89" customWidth="1"/>
    <col min="14" max="14" width="62.90625" style="55" customWidth="1"/>
    <col min="15" max="15" width="12.453125" style="55" customWidth="1"/>
    <col min="16" max="19" width="18.6328125" style="55" customWidth="1"/>
    <col min="20" max="20" width="24.453125" style="55" customWidth="1"/>
    <col min="21" max="25" width="8.90625" style="55"/>
    <col min="26" max="248" width="8.90625" style="19"/>
    <col min="249" max="249" width="5.453125" style="19" customWidth="1"/>
    <col min="250" max="250" width="33.90625" style="19" customWidth="1"/>
    <col min="251" max="251" width="26.453125" style="19" customWidth="1"/>
    <col min="252" max="252" width="8.54296875" style="19" customWidth="1"/>
    <col min="253" max="253" width="10.08984375" style="19" customWidth="1"/>
    <col min="254" max="254" width="10.453125" style="19" customWidth="1"/>
    <col min="255" max="255" width="35.6328125" style="19" customWidth="1"/>
    <col min="256" max="256" width="15.453125" style="19" customWidth="1"/>
    <col min="257" max="257" width="8.54296875" style="19" customWidth="1"/>
    <col min="258" max="258" width="8.36328125" style="19" customWidth="1"/>
    <col min="259" max="259" width="8.54296875" style="19" customWidth="1"/>
    <col min="260" max="260" width="5.1796875" style="19" customWidth="1"/>
    <col min="261" max="261" width="8.453125" style="19" customWidth="1"/>
    <col min="262" max="262" width="10.36328125" style="19" customWidth="1"/>
    <col min="263" max="263" width="9.1796875" style="19" customWidth="1"/>
    <col min="264" max="264" width="18.6328125" style="19" customWidth="1"/>
    <col min="265" max="265" width="7.08984375" style="19" customWidth="1"/>
    <col min="266" max="266" width="62.90625" style="19" customWidth="1"/>
    <col min="267" max="267" width="12.453125" style="19" customWidth="1"/>
    <col min="268" max="275" width="18.6328125" style="19" customWidth="1"/>
    <col min="276" max="276" width="24.453125" style="19" customWidth="1"/>
    <col min="277" max="504" width="8.90625" style="19"/>
    <col min="505" max="505" width="5.453125" style="19" customWidth="1"/>
    <col min="506" max="506" width="33.90625" style="19" customWidth="1"/>
    <col min="507" max="507" width="26.453125" style="19" customWidth="1"/>
    <col min="508" max="508" width="8.54296875" style="19" customWidth="1"/>
    <col min="509" max="509" width="10.08984375" style="19" customWidth="1"/>
    <col min="510" max="510" width="10.453125" style="19" customWidth="1"/>
    <col min="511" max="511" width="35.6328125" style="19" customWidth="1"/>
    <col min="512" max="512" width="15.453125" style="19" customWidth="1"/>
    <col min="513" max="513" width="8.54296875" style="19" customWidth="1"/>
    <col min="514" max="514" width="8.36328125" style="19" customWidth="1"/>
    <col min="515" max="515" width="8.54296875" style="19" customWidth="1"/>
    <col min="516" max="516" width="5.1796875" style="19" customWidth="1"/>
    <col min="517" max="517" width="8.453125" style="19" customWidth="1"/>
    <col min="518" max="518" width="10.36328125" style="19" customWidth="1"/>
    <col min="519" max="519" width="9.1796875" style="19" customWidth="1"/>
    <col min="520" max="520" width="18.6328125" style="19" customWidth="1"/>
    <col min="521" max="521" width="7.08984375" style="19" customWidth="1"/>
    <col min="522" max="522" width="62.90625" style="19" customWidth="1"/>
    <col min="523" max="523" width="12.453125" style="19" customWidth="1"/>
    <col min="524" max="531" width="18.6328125" style="19" customWidth="1"/>
    <col min="532" max="532" width="24.453125" style="19" customWidth="1"/>
    <col min="533" max="760" width="8.90625" style="19"/>
    <col min="761" max="761" width="5.453125" style="19" customWidth="1"/>
    <col min="762" max="762" width="33.90625" style="19" customWidth="1"/>
    <col min="763" max="763" width="26.453125" style="19" customWidth="1"/>
    <col min="764" max="764" width="8.54296875" style="19" customWidth="1"/>
    <col min="765" max="765" width="10.08984375" style="19" customWidth="1"/>
    <col min="766" max="766" width="10.453125" style="19" customWidth="1"/>
    <col min="767" max="767" width="35.6328125" style="19" customWidth="1"/>
    <col min="768" max="768" width="15.453125" style="19" customWidth="1"/>
    <col min="769" max="769" width="8.54296875" style="19" customWidth="1"/>
    <col min="770" max="770" width="8.36328125" style="19" customWidth="1"/>
    <col min="771" max="771" width="8.54296875" style="19" customWidth="1"/>
    <col min="772" max="772" width="5.1796875" style="19" customWidth="1"/>
    <col min="773" max="773" width="8.453125" style="19" customWidth="1"/>
    <col min="774" max="774" width="10.36328125" style="19" customWidth="1"/>
    <col min="775" max="775" width="9.1796875" style="19" customWidth="1"/>
    <col min="776" max="776" width="18.6328125" style="19" customWidth="1"/>
    <col min="777" max="777" width="7.08984375" style="19" customWidth="1"/>
    <col min="778" max="778" width="62.90625" style="19" customWidth="1"/>
    <col min="779" max="779" width="12.453125" style="19" customWidth="1"/>
    <col min="780" max="787" width="18.6328125" style="19" customWidth="1"/>
    <col min="788" max="788" width="24.453125" style="19" customWidth="1"/>
    <col min="789" max="1016" width="8.90625" style="19"/>
    <col min="1017" max="1017" width="5.453125" style="19" customWidth="1"/>
    <col min="1018" max="1018" width="33.90625" style="19" customWidth="1"/>
    <col min="1019" max="1019" width="26.453125" style="19" customWidth="1"/>
    <col min="1020" max="1020" width="8.54296875" style="19" customWidth="1"/>
    <col min="1021" max="1021" width="10.08984375" style="19" customWidth="1"/>
    <col min="1022" max="1022" width="10.453125" style="19" customWidth="1"/>
    <col min="1023" max="1023" width="35.6328125" style="19" customWidth="1"/>
    <col min="1024" max="1024" width="15.453125" style="19" customWidth="1"/>
    <col min="1025" max="1025" width="8.54296875" style="19" customWidth="1"/>
    <col min="1026" max="1026" width="8.36328125" style="19" customWidth="1"/>
    <col min="1027" max="1027" width="8.54296875" style="19" customWidth="1"/>
    <col min="1028" max="1028" width="5.1796875" style="19" customWidth="1"/>
    <col min="1029" max="1029" width="8.453125" style="19" customWidth="1"/>
    <col min="1030" max="1030" width="10.36328125" style="19" customWidth="1"/>
    <col min="1031" max="1031" width="9.1796875" style="19" customWidth="1"/>
    <col min="1032" max="1032" width="18.6328125" style="19" customWidth="1"/>
    <col min="1033" max="1033" width="7.08984375" style="19" customWidth="1"/>
    <col min="1034" max="1034" width="62.90625" style="19" customWidth="1"/>
    <col min="1035" max="1035" width="12.453125" style="19" customWidth="1"/>
    <col min="1036" max="1043" width="18.6328125" style="19" customWidth="1"/>
    <col min="1044" max="1044" width="24.453125" style="19" customWidth="1"/>
    <col min="1045" max="1272" width="8.90625" style="19"/>
    <col min="1273" max="1273" width="5.453125" style="19" customWidth="1"/>
    <col min="1274" max="1274" width="33.90625" style="19" customWidth="1"/>
    <col min="1275" max="1275" width="26.453125" style="19" customWidth="1"/>
    <col min="1276" max="1276" width="8.54296875" style="19" customWidth="1"/>
    <col min="1277" max="1277" width="10.08984375" style="19" customWidth="1"/>
    <col min="1278" max="1278" width="10.453125" style="19" customWidth="1"/>
    <col min="1279" max="1279" width="35.6328125" style="19" customWidth="1"/>
    <col min="1280" max="1280" width="15.453125" style="19" customWidth="1"/>
    <col min="1281" max="1281" width="8.54296875" style="19" customWidth="1"/>
    <col min="1282" max="1282" width="8.36328125" style="19" customWidth="1"/>
    <col min="1283" max="1283" width="8.54296875" style="19" customWidth="1"/>
    <col min="1284" max="1284" width="5.1796875" style="19" customWidth="1"/>
    <col min="1285" max="1285" width="8.453125" style="19" customWidth="1"/>
    <col min="1286" max="1286" width="10.36328125" style="19" customWidth="1"/>
    <col min="1287" max="1287" width="9.1796875" style="19" customWidth="1"/>
    <col min="1288" max="1288" width="18.6328125" style="19" customWidth="1"/>
    <col min="1289" max="1289" width="7.08984375" style="19" customWidth="1"/>
    <col min="1290" max="1290" width="62.90625" style="19" customWidth="1"/>
    <col min="1291" max="1291" width="12.453125" style="19" customWidth="1"/>
    <col min="1292" max="1299" width="18.6328125" style="19" customWidth="1"/>
    <col min="1300" max="1300" width="24.453125" style="19" customWidth="1"/>
    <col min="1301" max="1528" width="8.90625" style="19"/>
    <col min="1529" max="1529" width="5.453125" style="19" customWidth="1"/>
    <col min="1530" max="1530" width="33.90625" style="19" customWidth="1"/>
    <col min="1531" max="1531" width="26.453125" style="19" customWidth="1"/>
    <col min="1532" max="1532" width="8.54296875" style="19" customWidth="1"/>
    <col min="1533" max="1533" width="10.08984375" style="19" customWidth="1"/>
    <col min="1534" max="1534" width="10.453125" style="19" customWidth="1"/>
    <col min="1535" max="1535" width="35.6328125" style="19" customWidth="1"/>
    <col min="1536" max="1536" width="15.453125" style="19" customWidth="1"/>
    <col min="1537" max="1537" width="8.54296875" style="19" customWidth="1"/>
    <col min="1538" max="1538" width="8.36328125" style="19" customWidth="1"/>
    <col min="1539" max="1539" width="8.54296875" style="19" customWidth="1"/>
    <col min="1540" max="1540" width="5.1796875" style="19" customWidth="1"/>
    <col min="1541" max="1541" width="8.453125" style="19" customWidth="1"/>
    <col min="1542" max="1542" width="10.36328125" style="19" customWidth="1"/>
    <col min="1543" max="1543" width="9.1796875" style="19" customWidth="1"/>
    <col min="1544" max="1544" width="18.6328125" style="19" customWidth="1"/>
    <col min="1545" max="1545" width="7.08984375" style="19" customWidth="1"/>
    <col min="1546" max="1546" width="62.90625" style="19" customWidth="1"/>
    <col min="1547" max="1547" width="12.453125" style="19" customWidth="1"/>
    <col min="1548" max="1555" width="18.6328125" style="19" customWidth="1"/>
    <col min="1556" max="1556" width="24.453125" style="19" customWidth="1"/>
    <col min="1557" max="1784" width="8.90625" style="19"/>
    <col min="1785" max="1785" width="5.453125" style="19" customWidth="1"/>
    <col min="1786" max="1786" width="33.90625" style="19" customWidth="1"/>
    <col min="1787" max="1787" width="26.453125" style="19" customWidth="1"/>
    <col min="1788" max="1788" width="8.54296875" style="19" customWidth="1"/>
    <col min="1789" max="1789" width="10.08984375" style="19" customWidth="1"/>
    <col min="1790" max="1790" width="10.453125" style="19" customWidth="1"/>
    <col min="1791" max="1791" width="35.6328125" style="19" customWidth="1"/>
    <col min="1792" max="1792" width="15.453125" style="19" customWidth="1"/>
    <col min="1793" max="1793" width="8.54296875" style="19" customWidth="1"/>
    <col min="1794" max="1794" width="8.36328125" style="19" customWidth="1"/>
    <col min="1795" max="1795" width="8.54296875" style="19" customWidth="1"/>
    <col min="1796" max="1796" width="5.1796875" style="19" customWidth="1"/>
    <col min="1797" max="1797" width="8.453125" style="19" customWidth="1"/>
    <col min="1798" max="1798" width="10.36328125" style="19" customWidth="1"/>
    <col min="1799" max="1799" width="9.1796875" style="19" customWidth="1"/>
    <col min="1800" max="1800" width="18.6328125" style="19" customWidth="1"/>
    <col min="1801" max="1801" width="7.08984375" style="19" customWidth="1"/>
    <col min="1802" max="1802" width="62.90625" style="19" customWidth="1"/>
    <col min="1803" max="1803" width="12.453125" style="19" customWidth="1"/>
    <col min="1804" max="1811" width="18.6328125" style="19" customWidth="1"/>
    <col min="1812" max="1812" width="24.453125" style="19" customWidth="1"/>
    <col min="1813" max="2040" width="8.90625" style="19"/>
    <col min="2041" max="2041" width="5.453125" style="19" customWidth="1"/>
    <col min="2042" max="2042" width="33.90625" style="19" customWidth="1"/>
    <col min="2043" max="2043" width="26.453125" style="19" customWidth="1"/>
    <col min="2044" max="2044" width="8.54296875" style="19" customWidth="1"/>
    <col min="2045" max="2045" width="10.08984375" style="19" customWidth="1"/>
    <col min="2046" max="2046" width="10.453125" style="19" customWidth="1"/>
    <col min="2047" max="2047" width="35.6328125" style="19" customWidth="1"/>
    <col min="2048" max="2048" width="15.453125" style="19" customWidth="1"/>
    <col min="2049" max="2049" width="8.54296875" style="19" customWidth="1"/>
    <col min="2050" max="2050" width="8.36328125" style="19" customWidth="1"/>
    <col min="2051" max="2051" width="8.54296875" style="19" customWidth="1"/>
    <col min="2052" max="2052" width="5.1796875" style="19" customWidth="1"/>
    <col min="2053" max="2053" width="8.453125" style="19" customWidth="1"/>
    <col min="2054" max="2054" width="10.36328125" style="19" customWidth="1"/>
    <col min="2055" max="2055" width="9.1796875" style="19" customWidth="1"/>
    <col min="2056" max="2056" width="18.6328125" style="19" customWidth="1"/>
    <col min="2057" max="2057" width="7.08984375" style="19" customWidth="1"/>
    <col min="2058" max="2058" width="62.90625" style="19" customWidth="1"/>
    <col min="2059" max="2059" width="12.453125" style="19" customWidth="1"/>
    <col min="2060" max="2067" width="18.6328125" style="19" customWidth="1"/>
    <col min="2068" max="2068" width="24.453125" style="19" customWidth="1"/>
    <col min="2069" max="2296" width="8.90625" style="19"/>
    <col min="2297" max="2297" width="5.453125" style="19" customWidth="1"/>
    <col min="2298" max="2298" width="33.90625" style="19" customWidth="1"/>
    <col min="2299" max="2299" width="26.453125" style="19" customWidth="1"/>
    <col min="2300" max="2300" width="8.54296875" style="19" customWidth="1"/>
    <col min="2301" max="2301" width="10.08984375" style="19" customWidth="1"/>
    <col min="2302" max="2302" width="10.453125" style="19" customWidth="1"/>
    <col min="2303" max="2303" width="35.6328125" style="19" customWidth="1"/>
    <col min="2304" max="2304" width="15.453125" style="19" customWidth="1"/>
    <col min="2305" max="2305" width="8.54296875" style="19" customWidth="1"/>
    <col min="2306" max="2306" width="8.36328125" style="19" customWidth="1"/>
    <col min="2307" max="2307" width="8.54296875" style="19" customWidth="1"/>
    <col min="2308" max="2308" width="5.1796875" style="19" customWidth="1"/>
    <col min="2309" max="2309" width="8.453125" style="19" customWidth="1"/>
    <col min="2310" max="2310" width="10.36328125" style="19" customWidth="1"/>
    <col min="2311" max="2311" width="9.1796875" style="19" customWidth="1"/>
    <col min="2312" max="2312" width="18.6328125" style="19" customWidth="1"/>
    <col min="2313" max="2313" width="7.08984375" style="19" customWidth="1"/>
    <col min="2314" max="2314" width="62.90625" style="19" customWidth="1"/>
    <col min="2315" max="2315" width="12.453125" style="19" customWidth="1"/>
    <col min="2316" max="2323" width="18.6328125" style="19" customWidth="1"/>
    <col min="2324" max="2324" width="24.453125" style="19" customWidth="1"/>
    <col min="2325" max="2552" width="8.90625" style="19"/>
    <col min="2553" max="2553" width="5.453125" style="19" customWidth="1"/>
    <col min="2554" max="2554" width="33.90625" style="19" customWidth="1"/>
    <col min="2555" max="2555" width="26.453125" style="19" customWidth="1"/>
    <col min="2556" max="2556" width="8.54296875" style="19" customWidth="1"/>
    <col min="2557" max="2557" width="10.08984375" style="19" customWidth="1"/>
    <col min="2558" max="2558" width="10.453125" style="19" customWidth="1"/>
    <col min="2559" max="2559" width="35.6328125" style="19" customWidth="1"/>
    <col min="2560" max="2560" width="15.453125" style="19" customWidth="1"/>
    <col min="2561" max="2561" width="8.54296875" style="19" customWidth="1"/>
    <col min="2562" max="2562" width="8.36328125" style="19" customWidth="1"/>
    <col min="2563" max="2563" width="8.54296875" style="19" customWidth="1"/>
    <col min="2564" max="2564" width="5.1796875" style="19" customWidth="1"/>
    <col min="2565" max="2565" width="8.453125" style="19" customWidth="1"/>
    <col min="2566" max="2566" width="10.36328125" style="19" customWidth="1"/>
    <col min="2567" max="2567" width="9.1796875" style="19" customWidth="1"/>
    <col min="2568" max="2568" width="18.6328125" style="19" customWidth="1"/>
    <col min="2569" max="2569" width="7.08984375" style="19" customWidth="1"/>
    <col min="2570" max="2570" width="62.90625" style="19" customWidth="1"/>
    <col min="2571" max="2571" width="12.453125" style="19" customWidth="1"/>
    <col min="2572" max="2579" width="18.6328125" style="19" customWidth="1"/>
    <col min="2580" max="2580" width="24.453125" style="19" customWidth="1"/>
    <col min="2581" max="2808" width="8.90625" style="19"/>
    <col min="2809" max="2809" width="5.453125" style="19" customWidth="1"/>
    <col min="2810" max="2810" width="33.90625" style="19" customWidth="1"/>
    <col min="2811" max="2811" width="26.453125" style="19" customWidth="1"/>
    <col min="2812" max="2812" width="8.54296875" style="19" customWidth="1"/>
    <col min="2813" max="2813" width="10.08984375" style="19" customWidth="1"/>
    <col min="2814" max="2814" width="10.453125" style="19" customWidth="1"/>
    <col min="2815" max="2815" width="35.6328125" style="19" customWidth="1"/>
    <col min="2816" max="2816" width="15.453125" style="19" customWidth="1"/>
    <col min="2817" max="2817" width="8.54296875" style="19" customWidth="1"/>
    <col min="2818" max="2818" width="8.36328125" style="19" customWidth="1"/>
    <col min="2819" max="2819" width="8.54296875" style="19" customWidth="1"/>
    <col min="2820" max="2820" width="5.1796875" style="19" customWidth="1"/>
    <col min="2821" max="2821" width="8.453125" style="19" customWidth="1"/>
    <col min="2822" max="2822" width="10.36328125" style="19" customWidth="1"/>
    <col min="2823" max="2823" width="9.1796875" style="19" customWidth="1"/>
    <col min="2824" max="2824" width="18.6328125" style="19" customWidth="1"/>
    <col min="2825" max="2825" width="7.08984375" style="19" customWidth="1"/>
    <col min="2826" max="2826" width="62.90625" style="19" customWidth="1"/>
    <col min="2827" max="2827" width="12.453125" style="19" customWidth="1"/>
    <col min="2828" max="2835" width="18.6328125" style="19" customWidth="1"/>
    <col min="2836" max="2836" width="24.453125" style="19" customWidth="1"/>
    <col min="2837" max="3064" width="8.90625" style="19"/>
    <col min="3065" max="3065" width="5.453125" style="19" customWidth="1"/>
    <col min="3066" max="3066" width="33.90625" style="19" customWidth="1"/>
    <col min="3067" max="3067" width="26.453125" style="19" customWidth="1"/>
    <col min="3068" max="3068" width="8.54296875" style="19" customWidth="1"/>
    <col min="3069" max="3069" width="10.08984375" style="19" customWidth="1"/>
    <col min="3070" max="3070" width="10.453125" style="19" customWidth="1"/>
    <col min="3071" max="3071" width="35.6328125" style="19" customWidth="1"/>
    <col min="3072" max="3072" width="15.453125" style="19" customWidth="1"/>
    <col min="3073" max="3073" width="8.54296875" style="19" customWidth="1"/>
    <col min="3074" max="3074" width="8.36328125" style="19" customWidth="1"/>
    <col min="3075" max="3075" width="8.54296875" style="19" customWidth="1"/>
    <col min="3076" max="3076" width="5.1796875" style="19" customWidth="1"/>
    <col min="3077" max="3077" width="8.453125" style="19" customWidth="1"/>
    <col min="3078" max="3078" width="10.36328125" style="19" customWidth="1"/>
    <col min="3079" max="3079" width="9.1796875" style="19" customWidth="1"/>
    <col min="3080" max="3080" width="18.6328125" style="19" customWidth="1"/>
    <col min="3081" max="3081" width="7.08984375" style="19" customWidth="1"/>
    <col min="3082" max="3082" width="62.90625" style="19" customWidth="1"/>
    <col min="3083" max="3083" width="12.453125" style="19" customWidth="1"/>
    <col min="3084" max="3091" width="18.6328125" style="19" customWidth="1"/>
    <col min="3092" max="3092" width="24.453125" style="19" customWidth="1"/>
    <col min="3093" max="3320" width="8.90625" style="19"/>
    <col min="3321" max="3321" width="5.453125" style="19" customWidth="1"/>
    <col min="3322" max="3322" width="33.90625" style="19" customWidth="1"/>
    <col min="3323" max="3323" width="26.453125" style="19" customWidth="1"/>
    <col min="3324" max="3324" width="8.54296875" style="19" customWidth="1"/>
    <col min="3325" max="3325" width="10.08984375" style="19" customWidth="1"/>
    <col min="3326" max="3326" width="10.453125" style="19" customWidth="1"/>
    <col min="3327" max="3327" width="35.6328125" style="19" customWidth="1"/>
    <col min="3328" max="3328" width="15.453125" style="19" customWidth="1"/>
    <col min="3329" max="3329" width="8.54296875" style="19" customWidth="1"/>
    <col min="3330" max="3330" width="8.36328125" style="19" customWidth="1"/>
    <col min="3331" max="3331" width="8.54296875" style="19" customWidth="1"/>
    <col min="3332" max="3332" width="5.1796875" style="19" customWidth="1"/>
    <col min="3333" max="3333" width="8.453125" style="19" customWidth="1"/>
    <col min="3334" max="3334" width="10.36328125" style="19" customWidth="1"/>
    <col min="3335" max="3335" width="9.1796875" style="19" customWidth="1"/>
    <col min="3336" max="3336" width="18.6328125" style="19" customWidth="1"/>
    <col min="3337" max="3337" width="7.08984375" style="19" customWidth="1"/>
    <col min="3338" max="3338" width="62.90625" style="19" customWidth="1"/>
    <col min="3339" max="3339" width="12.453125" style="19" customWidth="1"/>
    <col min="3340" max="3347" width="18.6328125" style="19" customWidth="1"/>
    <col min="3348" max="3348" width="24.453125" style="19" customWidth="1"/>
    <col min="3349" max="3576" width="8.90625" style="19"/>
    <col min="3577" max="3577" width="5.453125" style="19" customWidth="1"/>
    <col min="3578" max="3578" width="33.90625" style="19" customWidth="1"/>
    <col min="3579" max="3579" width="26.453125" style="19" customWidth="1"/>
    <col min="3580" max="3580" width="8.54296875" style="19" customWidth="1"/>
    <col min="3581" max="3581" width="10.08984375" style="19" customWidth="1"/>
    <col min="3582" max="3582" width="10.453125" style="19" customWidth="1"/>
    <col min="3583" max="3583" width="35.6328125" style="19" customWidth="1"/>
    <col min="3584" max="3584" width="15.453125" style="19" customWidth="1"/>
    <col min="3585" max="3585" width="8.54296875" style="19" customWidth="1"/>
    <col min="3586" max="3586" width="8.36328125" style="19" customWidth="1"/>
    <col min="3587" max="3587" width="8.54296875" style="19" customWidth="1"/>
    <col min="3588" max="3588" width="5.1796875" style="19" customWidth="1"/>
    <col min="3589" max="3589" width="8.453125" style="19" customWidth="1"/>
    <col min="3590" max="3590" width="10.36328125" style="19" customWidth="1"/>
    <col min="3591" max="3591" width="9.1796875" style="19" customWidth="1"/>
    <col min="3592" max="3592" width="18.6328125" style="19" customWidth="1"/>
    <col min="3593" max="3593" width="7.08984375" style="19" customWidth="1"/>
    <col min="3594" max="3594" width="62.90625" style="19" customWidth="1"/>
    <col min="3595" max="3595" width="12.453125" style="19" customWidth="1"/>
    <col min="3596" max="3603" width="18.6328125" style="19" customWidth="1"/>
    <col min="3604" max="3604" width="24.453125" style="19" customWidth="1"/>
    <col min="3605" max="3832" width="8.90625" style="19"/>
    <col min="3833" max="3833" width="5.453125" style="19" customWidth="1"/>
    <col min="3834" max="3834" width="33.90625" style="19" customWidth="1"/>
    <col min="3835" max="3835" width="26.453125" style="19" customWidth="1"/>
    <col min="3836" max="3836" width="8.54296875" style="19" customWidth="1"/>
    <col min="3837" max="3837" width="10.08984375" style="19" customWidth="1"/>
    <col min="3838" max="3838" width="10.453125" style="19" customWidth="1"/>
    <col min="3839" max="3839" width="35.6328125" style="19" customWidth="1"/>
    <col min="3840" max="3840" width="15.453125" style="19" customWidth="1"/>
    <col min="3841" max="3841" width="8.54296875" style="19" customWidth="1"/>
    <col min="3842" max="3842" width="8.36328125" style="19" customWidth="1"/>
    <col min="3843" max="3843" width="8.54296875" style="19" customWidth="1"/>
    <col min="3844" max="3844" width="5.1796875" style="19" customWidth="1"/>
    <col min="3845" max="3845" width="8.453125" style="19" customWidth="1"/>
    <col min="3846" max="3846" width="10.36328125" style="19" customWidth="1"/>
    <col min="3847" max="3847" width="9.1796875" style="19" customWidth="1"/>
    <col min="3848" max="3848" width="18.6328125" style="19" customWidth="1"/>
    <col min="3849" max="3849" width="7.08984375" style="19" customWidth="1"/>
    <col min="3850" max="3850" width="62.90625" style="19" customWidth="1"/>
    <col min="3851" max="3851" width="12.453125" style="19" customWidth="1"/>
    <col min="3852" max="3859" width="18.6328125" style="19" customWidth="1"/>
    <col min="3860" max="3860" width="24.453125" style="19" customWidth="1"/>
    <col min="3861" max="4088" width="8.90625" style="19"/>
    <col min="4089" max="4089" width="5.453125" style="19" customWidth="1"/>
    <col min="4090" max="4090" width="33.90625" style="19" customWidth="1"/>
    <col min="4091" max="4091" width="26.453125" style="19" customWidth="1"/>
    <col min="4092" max="4092" width="8.54296875" style="19" customWidth="1"/>
    <col min="4093" max="4093" width="10.08984375" style="19" customWidth="1"/>
    <col min="4094" max="4094" width="10.453125" style="19" customWidth="1"/>
    <col min="4095" max="4095" width="35.6328125" style="19" customWidth="1"/>
    <col min="4096" max="4096" width="15.453125" style="19" customWidth="1"/>
    <col min="4097" max="4097" width="8.54296875" style="19" customWidth="1"/>
    <col min="4098" max="4098" width="8.36328125" style="19" customWidth="1"/>
    <col min="4099" max="4099" width="8.54296875" style="19" customWidth="1"/>
    <col min="4100" max="4100" width="5.1796875" style="19" customWidth="1"/>
    <col min="4101" max="4101" width="8.453125" style="19" customWidth="1"/>
    <col min="4102" max="4102" width="10.36328125" style="19" customWidth="1"/>
    <col min="4103" max="4103" width="9.1796875" style="19" customWidth="1"/>
    <col min="4104" max="4104" width="18.6328125" style="19" customWidth="1"/>
    <col min="4105" max="4105" width="7.08984375" style="19" customWidth="1"/>
    <col min="4106" max="4106" width="62.90625" style="19" customWidth="1"/>
    <col min="4107" max="4107" width="12.453125" style="19" customWidth="1"/>
    <col min="4108" max="4115" width="18.6328125" style="19" customWidth="1"/>
    <col min="4116" max="4116" width="24.453125" style="19" customWidth="1"/>
    <col min="4117" max="4344" width="8.90625" style="19"/>
    <col min="4345" max="4345" width="5.453125" style="19" customWidth="1"/>
    <col min="4346" max="4346" width="33.90625" style="19" customWidth="1"/>
    <col min="4347" max="4347" width="26.453125" style="19" customWidth="1"/>
    <col min="4348" max="4348" width="8.54296875" style="19" customWidth="1"/>
    <col min="4349" max="4349" width="10.08984375" style="19" customWidth="1"/>
    <col min="4350" max="4350" width="10.453125" style="19" customWidth="1"/>
    <col min="4351" max="4351" width="35.6328125" style="19" customWidth="1"/>
    <col min="4352" max="4352" width="15.453125" style="19" customWidth="1"/>
    <col min="4353" max="4353" width="8.54296875" style="19" customWidth="1"/>
    <col min="4354" max="4354" width="8.36328125" style="19" customWidth="1"/>
    <col min="4355" max="4355" width="8.54296875" style="19" customWidth="1"/>
    <col min="4356" max="4356" width="5.1796875" style="19" customWidth="1"/>
    <col min="4357" max="4357" width="8.453125" style="19" customWidth="1"/>
    <col min="4358" max="4358" width="10.36328125" style="19" customWidth="1"/>
    <col min="4359" max="4359" width="9.1796875" style="19" customWidth="1"/>
    <col min="4360" max="4360" width="18.6328125" style="19" customWidth="1"/>
    <col min="4361" max="4361" width="7.08984375" style="19" customWidth="1"/>
    <col min="4362" max="4362" width="62.90625" style="19" customWidth="1"/>
    <col min="4363" max="4363" width="12.453125" style="19" customWidth="1"/>
    <col min="4364" max="4371" width="18.6328125" style="19" customWidth="1"/>
    <col min="4372" max="4372" width="24.453125" style="19" customWidth="1"/>
    <col min="4373" max="4600" width="8.90625" style="19"/>
    <col min="4601" max="4601" width="5.453125" style="19" customWidth="1"/>
    <col min="4602" max="4602" width="33.90625" style="19" customWidth="1"/>
    <col min="4603" max="4603" width="26.453125" style="19" customWidth="1"/>
    <col min="4604" max="4604" width="8.54296875" style="19" customWidth="1"/>
    <col min="4605" max="4605" width="10.08984375" style="19" customWidth="1"/>
    <col min="4606" max="4606" width="10.453125" style="19" customWidth="1"/>
    <col min="4607" max="4607" width="35.6328125" style="19" customWidth="1"/>
    <col min="4608" max="4608" width="15.453125" style="19" customWidth="1"/>
    <col min="4609" max="4609" width="8.54296875" style="19" customWidth="1"/>
    <col min="4610" max="4610" width="8.36328125" style="19" customWidth="1"/>
    <col min="4611" max="4611" width="8.54296875" style="19" customWidth="1"/>
    <col min="4612" max="4612" width="5.1796875" style="19" customWidth="1"/>
    <col min="4613" max="4613" width="8.453125" style="19" customWidth="1"/>
    <col min="4614" max="4614" width="10.36328125" style="19" customWidth="1"/>
    <col min="4615" max="4615" width="9.1796875" style="19" customWidth="1"/>
    <col min="4616" max="4616" width="18.6328125" style="19" customWidth="1"/>
    <col min="4617" max="4617" width="7.08984375" style="19" customWidth="1"/>
    <col min="4618" max="4618" width="62.90625" style="19" customWidth="1"/>
    <col min="4619" max="4619" width="12.453125" style="19" customWidth="1"/>
    <col min="4620" max="4627" width="18.6328125" style="19" customWidth="1"/>
    <col min="4628" max="4628" width="24.453125" style="19" customWidth="1"/>
    <col min="4629" max="4856" width="8.90625" style="19"/>
    <col min="4857" max="4857" width="5.453125" style="19" customWidth="1"/>
    <col min="4858" max="4858" width="33.90625" style="19" customWidth="1"/>
    <col min="4859" max="4859" width="26.453125" style="19" customWidth="1"/>
    <col min="4860" max="4860" width="8.54296875" style="19" customWidth="1"/>
    <col min="4861" max="4861" width="10.08984375" style="19" customWidth="1"/>
    <col min="4862" max="4862" width="10.453125" style="19" customWidth="1"/>
    <col min="4863" max="4863" width="35.6328125" style="19" customWidth="1"/>
    <col min="4864" max="4864" width="15.453125" style="19" customWidth="1"/>
    <col min="4865" max="4865" width="8.54296875" style="19" customWidth="1"/>
    <col min="4866" max="4866" width="8.36328125" style="19" customWidth="1"/>
    <col min="4867" max="4867" width="8.54296875" style="19" customWidth="1"/>
    <col min="4868" max="4868" width="5.1796875" style="19" customWidth="1"/>
    <col min="4869" max="4869" width="8.453125" style="19" customWidth="1"/>
    <col min="4870" max="4870" width="10.36328125" style="19" customWidth="1"/>
    <col min="4871" max="4871" width="9.1796875" style="19" customWidth="1"/>
    <col min="4872" max="4872" width="18.6328125" style="19" customWidth="1"/>
    <col min="4873" max="4873" width="7.08984375" style="19" customWidth="1"/>
    <col min="4874" max="4874" width="62.90625" style="19" customWidth="1"/>
    <col min="4875" max="4875" width="12.453125" style="19" customWidth="1"/>
    <col min="4876" max="4883" width="18.6328125" style="19" customWidth="1"/>
    <col min="4884" max="4884" width="24.453125" style="19" customWidth="1"/>
    <col min="4885" max="5112" width="8.90625" style="19"/>
    <col min="5113" max="5113" width="5.453125" style="19" customWidth="1"/>
    <col min="5114" max="5114" width="33.90625" style="19" customWidth="1"/>
    <col min="5115" max="5115" width="26.453125" style="19" customWidth="1"/>
    <col min="5116" max="5116" width="8.54296875" style="19" customWidth="1"/>
    <col min="5117" max="5117" width="10.08984375" style="19" customWidth="1"/>
    <col min="5118" max="5118" width="10.453125" style="19" customWidth="1"/>
    <col min="5119" max="5119" width="35.6328125" style="19" customWidth="1"/>
    <col min="5120" max="5120" width="15.453125" style="19" customWidth="1"/>
    <col min="5121" max="5121" width="8.54296875" style="19" customWidth="1"/>
    <col min="5122" max="5122" width="8.36328125" style="19" customWidth="1"/>
    <col min="5123" max="5123" width="8.54296875" style="19" customWidth="1"/>
    <col min="5124" max="5124" width="5.1796875" style="19" customWidth="1"/>
    <col min="5125" max="5125" width="8.453125" style="19" customWidth="1"/>
    <col min="5126" max="5126" width="10.36328125" style="19" customWidth="1"/>
    <col min="5127" max="5127" width="9.1796875" style="19" customWidth="1"/>
    <col min="5128" max="5128" width="18.6328125" style="19" customWidth="1"/>
    <col min="5129" max="5129" width="7.08984375" style="19" customWidth="1"/>
    <col min="5130" max="5130" width="62.90625" style="19" customWidth="1"/>
    <col min="5131" max="5131" width="12.453125" style="19" customWidth="1"/>
    <col min="5132" max="5139" width="18.6328125" style="19" customWidth="1"/>
    <col min="5140" max="5140" width="24.453125" style="19" customWidth="1"/>
    <col min="5141" max="5368" width="8.90625" style="19"/>
    <col min="5369" max="5369" width="5.453125" style="19" customWidth="1"/>
    <col min="5370" max="5370" width="33.90625" style="19" customWidth="1"/>
    <col min="5371" max="5371" width="26.453125" style="19" customWidth="1"/>
    <col min="5372" max="5372" width="8.54296875" style="19" customWidth="1"/>
    <col min="5373" max="5373" width="10.08984375" style="19" customWidth="1"/>
    <col min="5374" max="5374" width="10.453125" style="19" customWidth="1"/>
    <col min="5375" max="5375" width="35.6328125" style="19" customWidth="1"/>
    <col min="5376" max="5376" width="15.453125" style="19" customWidth="1"/>
    <col min="5377" max="5377" width="8.54296875" style="19" customWidth="1"/>
    <col min="5378" max="5378" width="8.36328125" style="19" customWidth="1"/>
    <col min="5379" max="5379" width="8.54296875" style="19" customWidth="1"/>
    <col min="5380" max="5380" width="5.1796875" style="19" customWidth="1"/>
    <col min="5381" max="5381" width="8.453125" style="19" customWidth="1"/>
    <col min="5382" max="5382" width="10.36328125" style="19" customWidth="1"/>
    <col min="5383" max="5383" width="9.1796875" style="19" customWidth="1"/>
    <col min="5384" max="5384" width="18.6328125" style="19" customWidth="1"/>
    <col min="5385" max="5385" width="7.08984375" style="19" customWidth="1"/>
    <col min="5386" max="5386" width="62.90625" style="19" customWidth="1"/>
    <col min="5387" max="5387" width="12.453125" style="19" customWidth="1"/>
    <col min="5388" max="5395" width="18.6328125" style="19" customWidth="1"/>
    <col min="5396" max="5396" width="24.453125" style="19" customWidth="1"/>
    <col min="5397" max="5624" width="8.90625" style="19"/>
    <col min="5625" max="5625" width="5.453125" style="19" customWidth="1"/>
    <col min="5626" max="5626" width="33.90625" style="19" customWidth="1"/>
    <col min="5627" max="5627" width="26.453125" style="19" customWidth="1"/>
    <col min="5628" max="5628" width="8.54296875" style="19" customWidth="1"/>
    <col min="5629" max="5629" width="10.08984375" style="19" customWidth="1"/>
    <col min="5630" max="5630" width="10.453125" style="19" customWidth="1"/>
    <col min="5631" max="5631" width="35.6328125" style="19" customWidth="1"/>
    <col min="5632" max="5632" width="15.453125" style="19" customWidth="1"/>
    <col min="5633" max="5633" width="8.54296875" style="19" customWidth="1"/>
    <col min="5634" max="5634" width="8.36328125" style="19" customWidth="1"/>
    <col min="5635" max="5635" width="8.54296875" style="19" customWidth="1"/>
    <col min="5636" max="5636" width="5.1796875" style="19" customWidth="1"/>
    <col min="5637" max="5637" width="8.453125" style="19" customWidth="1"/>
    <col min="5638" max="5638" width="10.36328125" style="19" customWidth="1"/>
    <col min="5639" max="5639" width="9.1796875" style="19" customWidth="1"/>
    <col min="5640" max="5640" width="18.6328125" style="19" customWidth="1"/>
    <col min="5641" max="5641" width="7.08984375" style="19" customWidth="1"/>
    <col min="5642" max="5642" width="62.90625" style="19" customWidth="1"/>
    <col min="5643" max="5643" width="12.453125" style="19" customWidth="1"/>
    <col min="5644" max="5651" width="18.6328125" style="19" customWidth="1"/>
    <col min="5652" max="5652" width="24.453125" style="19" customWidth="1"/>
    <col min="5653" max="5880" width="8.90625" style="19"/>
    <col min="5881" max="5881" width="5.453125" style="19" customWidth="1"/>
    <col min="5882" max="5882" width="33.90625" style="19" customWidth="1"/>
    <col min="5883" max="5883" width="26.453125" style="19" customWidth="1"/>
    <col min="5884" max="5884" width="8.54296875" style="19" customWidth="1"/>
    <col min="5885" max="5885" width="10.08984375" style="19" customWidth="1"/>
    <col min="5886" max="5886" width="10.453125" style="19" customWidth="1"/>
    <col min="5887" max="5887" width="35.6328125" style="19" customWidth="1"/>
    <col min="5888" max="5888" width="15.453125" style="19" customWidth="1"/>
    <col min="5889" max="5889" width="8.54296875" style="19" customWidth="1"/>
    <col min="5890" max="5890" width="8.36328125" style="19" customWidth="1"/>
    <col min="5891" max="5891" width="8.54296875" style="19" customWidth="1"/>
    <col min="5892" max="5892" width="5.1796875" style="19" customWidth="1"/>
    <col min="5893" max="5893" width="8.453125" style="19" customWidth="1"/>
    <col min="5894" max="5894" width="10.36328125" style="19" customWidth="1"/>
    <col min="5895" max="5895" width="9.1796875" style="19" customWidth="1"/>
    <col min="5896" max="5896" width="18.6328125" style="19" customWidth="1"/>
    <col min="5897" max="5897" width="7.08984375" style="19" customWidth="1"/>
    <col min="5898" max="5898" width="62.90625" style="19" customWidth="1"/>
    <col min="5899" max="5899" width="12.453125" style="19" customWidth="1"/>
    <col min="5900" max="5907" width="18.6328125" style="19" customWidth="1"/>
    <col min="5908" max="5908" width="24.453125" style="19" customWidth="1"/>
    <col min="5909" max="6136" width="8.90625" style="19"/>
    <col min="6137" max="6137" width="5.453125" style="19" customWidth="1"/>
    <col min="6138" max="6138" width="33.90625" style="19" customWidth="1"/>
    <col min="6139" max="6139" width="26.453125" style="19" customWidth="1"/>
    <col min="6140" max="6140" width="8.54296875" style="19" customWidth="1"/>
    <col min="6141" max="6141" width="10.08984375" style="19" customWidth="1"/>
    <col min="6142" max="6142" width="10.453125" style="19" customWidth="1"/>
    <col min="6143" max="6143" width="35.6328125" style="19" customWidth="1"/>
    <col min="6144" max="6144" width="15.453125" style="19" customWidth="1"/>
    <col min="6145" max="6145" width="8.54296875" style="19" customWidth="1"/>
    <col min="6146" max="6146" width="8.36328125" style="19" customWidth="1"/>
    <col min="6147" max="6147" width="8.54296875" style="19" customWidth="1"/>
    <col min="6148" max="6148" width="5.1796875" style="19" customWidth="1"/>
    <col min="6149" max="6149" width="8.453125" style="19" customWidth="1"/>
    <col min="6150" max="6150" width="10.36328125" style="19" customWidth="1"/>
    <col min="6151" max="6151" width="9.1796875" style="19" customWidth="1"/>
    <col min="6152" max="6152" width="18.6328125" style="19" customWidth="1"/>
    <col min="6153" max="6153" width="7.08984375" style="19" customWidth="1"/>
    <col min="6154" max="6154" width="62.90625" style="19" customWidth="1"/>
    <col min="6155" max="6155" width="12.453125" style="19" customWidth="1"/>
    <col min="6156" max="6163" width="18.6328125" style="19" customWidth="1"/>
    <col min="6164" max="6164" width="24.453125" style="19" customWidth="1"/>
    <col min="6165" max="6392" width="8.90625" style="19"/>
    <col min="6393" max="6393" width="5.453125" style="19" customWidth="1"/>
    <col min="6394" max="6394" width="33.90625" style="19" customWidth="1"/>
    <col min="6395" max="6395" width="26.453125" style="19" customWidth="1"/>
    <col min="6396" max="6396" width="8.54296875" style="19" customWidth="1"/>
    <col min="6397" max="6397" width="10.08984375" style="19" customWidth="1"/>
    <col min="6398" max="6398" width="10.453125" style="19" customWidth="1"/>
    <col min="6399" max="6399" width="35.6328125" style="19" customWidth="1"/>
    <col min="6400" max="6400" width="15.453125" style="19" customWidth="1"/>
    <col min="6401" max="6401" width="8.54296875" style="19" customWidth="1"/>
    <col min="6402" max="6402" width="8.36328125" style="19" customWidth="1"/>
    <col min="6403" max="6403" width="8.54296875" style="19" customWidth="1"/>
    <col min="6404" max="6404" width="5.1796875" style="19" customWidth="1"/>
    <col min="6405" max="6405" width="8.453125" style="19" customWidth="1"/>
    <col min="6406" max="6406" width="10.36328125" style="19" customWidth="1"/>
    <col min="6407" max="6407" width="9.1796875" style="19" customWidth="1"/>
    <col min="6408" max="6408" width="18.6328125" style="19" customWidth="1"/>
    <col min="6409" max="6409" width="7.08984375" style="19" customWidth="1"/>
    <col min="6410" max="6410" width="62.90625" style="19" customWidth="1"/>
    <col min="6411" max="6411" width="12.453125" style="19" customWidth="1"/>
    <col min="6412" max="6419" width="18.6328125" style="19" customWidth="1"/>
    <col min="6420" max="6420" width="24.453125" style="19" customWidth="1"/>
    <col min="6421" max="6648" width="8.90625" style="19"/>
    <col min="6649" max="6649" width="5.453125" style="19" customWidth="1"/>
    <col min="6650" max="6650" width="33.90625" style="19" customWidth="1"/>
    <col min="6651" max="6651" width="26.453125" style="19" customWidth="1"/>
    <col min="6652" max="6652" width="8.54296875" style="19" customWidth="1"/>
    <col min="6653" max="6653" width="10.08984375" style="19" customWidth="1"/>
    <col min="6654" max="6654" width="10.453125" style="19" customWidth="1"/>
    <col min="6655" max="6655" width="35.6328125" style="19" customWidth="1"/>
    <col min="6656" max="6656" width="15.453125" style="19" customWidth="1"/>
    <col min="6657" max="6657" width="8.54296875" style="19" customWidth="1"/>
    <col min="6658" max="6658" width="8.36328125" style="19" customWidth="1"/>
    <col min="6659" max="6659" width="8.54296875" style="19" customWidth="1"/>
    <col min="6660" max="6660" width="5.1796875" style="19" customWidth="1"/>
    <col min="6661" max="6661" width="8.453125" style="19" customWidth="1"/>
    <col min="6662" max="6662" width="10.36328125" style="19" customWidth="1"/>
    <col min="6663" max="6663" width="9.1796875" style="19" customWidth="1"/>
    <col min="6664" max="6664" width="18.6328125" style="19" customWidth="1"/>
    <col min="6665" max="6665" width="7.08984375" style="19" customWidth="1"/>
    <col min="6666" max="6666" width="62.90625" style="19" customWidth="1"/>
    <col min="6667" max="6667" width="12.453125" style="19" customWidth="1"/>
    <col min="6668" max="6675" width="18.6328125" style="19" customWidth="1"/>
    <col min="6676" max="6676" width="24.453125" style="19" customWidth="1"/>
    <col min="6677" max="6904" width="8.90625" style="19"/>
    <col min="6905" max="6905" width="5.453125" style="19" customWidth="1"/>
    <col min="6906" max="6906" width="33.90625" style="19" customWidth="1"/>
    <col min="6907" max="6907" width="26.453125" style="19" customWidth="1"/>
    <col min="6908" max="6908" width="8.54296875" style="19" customWidth="1"/>
    <col min="6909" max="6909" width="10.08984375" style="19" customWidth="1"/>
    <col min="6910" max="6910" width="10.453125" style="19" customWidth="1"/>
    <col min="6911" max="6911" width="35.6328125" style="19" customWidth="1"/>
    <col min="6912" max="6912" width="15.453125" style="19" customWidth="1"/>
    <col min="6913" max="6913" width="8.54296875" style="19" customWidth="1"/>
    <col min="6914" max="6914" width="8.36328125" style="19" customWidth="1"/>
    <col min="6915" max="6915" width="8.54296875" style="19" customWidth="1"/>
    <col min="6916" max="6916" width="5.1796875" style="19" customWidth="1"/>
    <col min="6917" max="6917" width="8.453125" style="19" customWidth="1"/>
    <col min="6918" max="6918" width="10.36328125" style="19" customWidth="1"/>
    <col min="6919" max="6919" width="9.1796875" style="19" customWidth="1"/>
    <col min="6920" max="6920" width="18.6328125" style="19" customWidth="1"/>
    <col min="6921" max="6921" width="7.08984375" style="19" customWidth="1"/>
    <col min="6922" max="6922" width="62.90625" style="19" customWidth="1"/>
    <col min="6923" max="6923" width="12.453125" style="19" customWidth="1"/>
    <col min="6924" max="6931" width="18.6328125" style="19" customWidth="1"/>
    <col min="6932" max="6932" width="24.453125" style="19" customWidth="1"/>
    <col min="6933" max="7160" width="8.90625" style="19"/>
    <col min="7161" max="7161" width="5.453125" style="19" customWidth="1"/>
    <col min="7162" max="7162" width="33.90625" style="19" customWidth="1"/>
    <col min="7163" max="7163" width="26.453125" style="19" customWidth="1"/>
    <col min="7164" max="7164" width="8.54296875" style="19" customWidth="1"/>
    <col min="7165" max="7165" width="10.08984375" style="19" customWidth="1"/>
    <col min="7166" max="7166" width="10.453125" style="19" customWidth="1"/>
    <col min="7167" max="7167" width="35.6328125" style="19" customWidth="1"/>
    <col min="7168" max="7168" width="15.453125" style="19" customWidth="1"/>
    <col min="7169" max="7169" width="8.54296875" style="19" customWidth="1"/>
    <col min="7170" max="7170" width="8.36328125" style="19" customWidth="1"/>
    <col min="7171" max="7171" width="8.54296875" style="19" customWidth="1"/>
    <col min="7172" max="7172" width="5.1796875" style="19" customWidth="1"/>
    <col min="7173" max="7173" width="8.453125" style="19" customWidth="1"/>
    <col min="7174" max="7174" width="10.36328125" style="19" customWidth="1"/>
    <col min="7175" max="7175" width="9.1796875" style="19" customWidth="1"/>
    <col min="7176" max="7176" width="18.6328125" style="19" customWidth="1"/>
    <col min="7177" max="7177" width="7.08984375" style="19" customWidth="1"/>
    <col min="7178" max="7178" width="62.90625" style="19" customWidth="1"/>
    <col min="7179" max="7179" width="12.453125" style="19" customWidth="1"/>
    <col min="7180" max="7187" width="18.6328125" style="19" customWidth="1"/>
    <col min="7188" max="7188" width="24.453125" style="19" customWidth="1"/>
    <col min="7189" max="7416" width="8.90625" style="19"/>
    <col min="7417" max="7417" width="5.453125" style="19" customWidth="1"/>
    <col min="7418" max="7418" width="33.90625" style="19" customWidth="1"/>
    <col min="7419" max="7419" width="26.453125" style="19" customWidth="1"/>
    <col min="7420" max="7420" width="8.54296875" style="19" customWidth="1"/>
    <col min="7421" max="7421" width="10.08984375" style="19" customWidth="1"/>
    <col min="7422" max="7422" width="10.453125" style="19" customWidth="1"/>
    <col min="7423" max="7423" width="35.6328125" style="19" customWidth="1"/>
    <col min="7424" max="7424" width="15.453125" style="19" customWidth="1"/>
    <col min="7425" max="7425" width="8.54296875" style="19" customWidth="1"/>
    <col min="7426" max="7426" width="8.36328125" style="19" customWidth="1"/>
    <col min="7427" max="7427" width="8.54296875" style="19" customWidth="1"/>
    <col min="7428" max="7428" width="5.1796875" style="19" customWidth="1"/>
    <col min="7429" max="7429" width="8.453125" style="19" customWidth="1"/>
    <col min="7430" max="7430" width="10.36328125" style="19" customWidth="1"/>
    <col min="7431" max="7431" width="9.1796875" style="19" customWidth="1"/>
    <col min="7432" max="7432" width="18.6328125" style="19" customWidth="1"/>
    <col min="7433" max="7433" width="7.08984375" style="19" customWidth="1"/>
    <col min="7434" max="7434" width="62.90625" style="19" customWidth="1"/>
    <col min="7435" max="7435" width="12.453125" style="19" customWidth="1"/>
    <col min="7436" max="7443" width="18.6328125" style="19" customWidth="1"/>
    <col min="7444" max="7444" width="24.453125" style="19" customWidth="1"/>
    <col min="7445" max="7672" width="8.90625" style="19"/>
    <col min="7673" max="7673" width="5.453125" style="19" customWidth="1"/>
    <col min="7674" max="7674" width="33.90625" style="19" customWidth="1"/>
    <col min="7675" max="7675" width="26.453125" style="19" customWidth="1"/>
    <col min="7676" max="7676" width="8.54296875" style="19" customWidth="1"/>
    <col min="7677" max="7677" width="10.08984375" style="19" customWidth="1"/>
    <col min="7678" max="7678" width="10.453125" style="19" customWidth="1"/>
    <col min="7679" max="7679" width="35.6328125" style="19" customWidth="1"/>
    <col min="7680" max="7680" width="15.453125" style="19" customWidth="1"/>
    <col min="7681" max="7681" width="8.54296875" style="19" customWidth="1"/>
    <col min="7682" max="7682" width="8.36328125" style="19" customWidth="1"/>
    <col min="7683" max="7683" width="8.54296875" style="19" customWidth="1"/>
    <col min="7684" max="7684" width="5.1796875" style="19" customWidth="1"/>
    <col min="7685" max="7685" width="8.453125" style="19" customWidth="1"/>
    <col min="7686" max="7686" width="10.36328125" style="19" customWidth="1"/>
    <col min="7687" max="7687" width="9.1796875" style="19" customWidth="1"/>
    <col min="7688" max="7688" width="18.6328125" style="19" customWidth="1"/>
    <col min="7689" max="7689" width="7.08984375" style="19" customWidth="1"/>
    <col min="7690" max="7690" width="62.90625" style="19" customWidth="1"/>
    <col min="7691" max="7691" width="12.453125" style="19" customWidth="1"/>
    <col min="7692" max="7699" width="18.6328125" style="19" customWidth="1"/>
    <col min="7700" max="7700" width="24.453125" style="19" customWidth="1"/>
    <col min="7701" max="7928" width="8.90625" style="19"/>
    <col min="7929" max="7929" width="5.453125" style="19" customWidth="1"/>
    <col min="7930" max="7930" width="33.90625" style="19" customWidth="1"/>
    <col min="7931" max="7931" width="26.453125" style="19" customWidth="1"/>
    <col min="7932" max="7932" width="8.54296875" style="19" customWidth="1"/>
    <col min="7933" max="7933" width="10.08984375" style="19" customWidth="1"/>
    <col min="7934" max="7934" width="10.453125" style="19" customWidth="1"/>
    <col min="7935" max="7935" width="35.6328125" style="19" customWidth="1"/>
    <col min="7936" max="7936" width="15.453125" style="19" customWidth="1"/>
    <col min="7937" max="7937" width="8.54296875" style="19" customWidth="1"/>
    <col min="7938" max="7938" width="8.36328125" style="19" customWidth="1"/>
    <col min="7939" max="7939" width="8.54296875" style="19" customWidth="1"/>
    <col min="7940" max="7940" width="5.1796875" style="19" customWidth="1"/>
    <col min="7941" max="7941" width="8.453125" style="19" customWidth="1"/>
    <col min="7942" max="7942" width="10.36328125" style="19" customWidth="1"/>
    <col min="7943" max="7943" width="9.1796875" style="19" customWidth="1"/>
    <col min="7944" max="7944" width="18.6328125" style="19" customWidth="1"/>
    <col min="7945" max="7945" width="7.08984375" style="19" customWidth="1"/>
    <col min="7946" max="7946" width="62.90625" style="19" customWidth="1"/>
    <col min="7947" max="7947" width="12.453125" style="19" customWidth="1"/>
    <col min="7948" max="7955" width="18.6328125" style="19" customWidth="1"/>
    <col min="7956" max="7956" width="24.453125" style="19" customWidth="1"/>
    <col min="7957" max="8184" width="8.90625" style="19"/>
    <col min="8185" max="8185" width="5.453125" style="19" customWidth="1"/>
    <col min="8186" max="8186" width="33.90625" style="19" customWidth="1"/>
    <col min="8187" max="8187" width="26.453125" style="19" customWidth="1"/>
    <col min="8188" max="8188" width="8.54296875" style="19" customWidth="1"/>
    <col min="8189" max="8189" width="10.08984375" style="19" customWidth="1"/>
    <col min="8190" max="8190" width="10.453125" style="19" customWidth="1"/>
    <col min="8191" max="8191" width="35.6328125" style="19" customWidth="1"/>
    <col min="8192" max="8192" width="15.453125" style="19" customWidth="1"/>
    <col min="8193" max="8193" width="8.54296875" style="19" customWidth="1"/>
    <col min="8194" max="8194" width="8.36328125" style="19" customWidth="1"/>
    <col min="8195" max="8195" width="8.54296875" style="19" customWidth="1"/>
    <col min="8196" max="8196" width="5.1796875" style="19" customWidth="1"/>
    <col min="8197" max="8197" width="8.453125" style="19" customWidth="1"/>
    <col min="8198" max="8198" width="10.36328125" style="19" customWidth="1"/>
    <col min="8199" max="8199" width="9.1796875" style="19" customWidth="1"/>
    <col min="8200" max="8200" width="18.6328125" style="19" customWidth="1"/>
    <col min="8201" max="8201" width="7.08984375" style="19" customWidth="1"/>
    <col min="8202" max="8202" width="62.90625" style="19" customWidth="1"/>
    <col min="8203" max="8203" width="12.453125" style="19" customWidth="1"/>
    <col min="8204" max="8211" width="18.6328125" style="19" customWidth="1"/>
    <col min="8212" max="8212" width="24.453125" style="19" customWidth="1"/>
    <col min="8213" max="8440" width="8.90625" style="19"/>
    <col min="8441" max="8441" width="5.453125" style="19" customWidth="1"/>
    <col min="8442" max="8442" width="33.90625" style="19" customWidth="1"/>
    <col min="8443" max="8443" width="26.453125" style="19" customWidth="1"/>
    <col min="8444" max="8444" width="8.54296875" style="19" customWidth="1"/>
    <col min="8445" max="8445" width="10.08984375" style="19" customWidth="1"/>
    <col min="8446" max="8446" width="10.453125" style="19" customWidth="1"/>
    <col min="8447" max="8447" width="35.6328125" style="19" customWidth="1"/>
    <col min="8448" max="8448" width="15.453125" style="19" customWidth="1"/>
    <col min="8449" max="8449" width="8.54296875" style="19" customWidth="1"/>
    <col min="8450" max="8450" width="8.36328125" style="19" customWidth="1"/>
    <col min="8451" max="8451" width="8.54296875" style="19" customWidth="1"/>
    <col min="8452" max="8452" width="5.1796875" style="19" customWidth="1"/>
    <col min="8453" max="8453" width="8.453125" style="19" customWidth="1"/>
    <col min="8454" max="8454" width="10.36328125" style="19" customWidth="1"/>
    <col min="8455" max="8455" width="9.1796875" style="19" customWidth="1"/>
    <col min="8456" max="8456" width="18.6328125" style="19" customWidth="1"/>
    <col min="8457" max="8457" width="7.08984375" style="19" customWidth="1"/>
    <col min="8458" max="8458" width="62.90625" style="19" customWidth="1"/>
    <col min="8459" max="8459" width="12.453125" style="19" customWidth="1"/>
    <col min="8460" max="8467" width="18.6328125" style="19" customWidth="1"/>
    <col min="8468" max="8468" width="24.453125" style="19" customWidth="1"/>
    <col min="8469" max="8696" width="8.90625" style="19"/>
    <col min="8697" max="8697" width="5.453125" style="19" customWidth="1"/>
    <col min="8698" max="8698" width="33.90625" style="19" customWidth="1"/>
    <col min="8699" max="8699" width="26.453125" style="19" customWidth="1"/>
    <col min="8700" max="8700" width="8.54296875" style="19" customWidth="1"/>
    <col min="8701" max="8701" width="10.08984375" style="19" customWidth="1"/>
    <col min="8702" max="8702" width="10.453125" style="19" customWidth="1"/>
    <col min="8703" max="8703" width="35.6328125" style="19" customWidth="1"/>
    <col min="8704" max="8704" width="15.453125" style="19" customWidth="1"/>
    <col min="8705" max="8705" width="8.54296875" style="19" customWidth="1"/>
    <col min="8706" max="8706" width="8.36328125" style="19" customWidth="1"/>
    <col min="8707" max="8707" width="8.54296875" style="19" customWidth="1"/>
    <col min="8708" max="8708" width="5.1796875" style="19" customWidth="1"/>
    <col min="8709" max="8709" width="8.453125" style="19" customWidth="1"/>
    <col min="8710" max="8710" width="10.36328125" style="19" customWidth="1"/>
    <col min="8711" max="8711" width="9.1796875" style="19" customWidth="1"/>
    <col min="8712" max="8712" width="18.6328125" style="19" customWidth="1"/>
    <col min="8713" max="8713" width="7.08984375" style="19" customWidth="1"/>
    <col min="8714" max="8714" width="62.90625" style="19" customWidth="1"/>
    <col min="8715" max="8715" width="12.453125" style="19" customWidth="1"/>
    <col min="8716" max="8723" width="18.6328125" style="19" customWidth="1"/>
    <col min="8724" max="8724" width="24.453125" style="19" customWidth="1"/>
    <col min="8725" max="8952" width="8.90625" style="19"/>
    <col min="8953" max="8953" width="5.453125" style="19" customWidth="1"/>
    <col min="8954" max="8954" width="33.90625" style="19" customWidth="1"/>
    <col min="8955" max="8955" width="26.453125" style="19" customWidth="1"/>
    <col min="8956" max="8956" width="8.54296875" style="19" customWidth="1"/>
    <col min="8957" max="8957" width="10.08984375" style="19" customWidth="1"/>
    <col min="8958" max="8958" width="10.453125" style="19" customWidth="1"/>
    <col min="8959" max="8959" width="35.6328125" style="19" customWidth="1"/>
    <col min="8960" max="8960" width="15.453125" style="19" customWidth="1"/>
    <col min="8961" max="8961" width="8.54296875" style="19" customWidth="1"/>
    <col min="8962" max="8962" width="8.36328125" style="19" customWidth="1"/>
    <col min="8963" max="8963" width="8.54296875" style="19" customWidth="1"/>
    <col min="8964" max="8964" width="5.1796875" style="19" customWidth="1"/>
    <col min="8965" max="8965" width="8.453125" style="19" customWidth="1"/>
    <col min="8966" max="8966" width="10.36328125" style="19" customWidth="1"/>
    <col min="8967" max="8967" width="9.1796875" style="19" customWidth="1"/>
    <col min="8968" max="8968" width="18.6328125" style="19" customWidth="1"/>
    <col min="8969" max="8969" width="7.08984375" style="19" customWidth="1"/>
    <col min="8970" max="8970" width="62.90625" style="19" customWidth="1"/>
    <col min="8971" max="8971" width="12.453125" style="19" customWidth="1"/>
    <col min="8972" max="8979" width="18.6328125" style="19" customWidth="1"/>
    <col min="8980" max="8980" width="24.453125" style="19" customWidth="1"/>
    <col min="8981" max="9208" width="8.90625" style="19"/>
    <col min="9209" max="9209" width="5.453125" style="19" customWidth="1"/>
    <col min="9210" max="9210" width="33.90625" style="19" customWidth="1"/>
    <col min="9211" max="9211" width="26.453125" style="19" customWidth="1"/>
    <col min="9212" max="9212" width="8.54296875" style="19" customWidth="1"/>
    <col min="9213" max="9213" width="10.08984375" style="19" customWidth="1"/>
    <col min="9214" max="9214" width="10.453125" style="19" customWidth="1"/>
    <col min="9215" max="9215" width="35.6328125" style="19" customWidth="1"/>
    <col min="9216" max="9216" width="15.453125" style="19" customWidth="1"/>
    <col min="9217" max="9217" width="8.54296875" style="19" customWidth="1"/>
    <col min="9218" max="9218" width="8.36328125" style="19" customWidth="1"/>
    <col min="9219" max="9219" width="8.54296875" style="19" customWidth="1"/>
    <col min="9220" max="9220" width="5.1796875" style="19" customWidth="1"/>
    <col min="9221" max="9221" width="8.453125" style="19" customWidth="1"/>
    <col min="9222" max="9222" width="10.36328125" style="19" customWidth="1"/>
    <col min="9223" max="9223" width="9.1796875" style="19" customWidth="1"/>
    <col min="9224" max="9224" width="18.6328125" style="19" customWidth="1"/>
    <col min="9225" max="9225" width="7.08984375" style="19" customWidth="1"/>
    <col min="9226" max="9226" width="62.90625" style="19" customWidth="1"/>
    <col min="9227" max="9227" width="12.453125" style="19" customWidth="1"/>
    <col min="9228" max="9235" width="18.6328125" style="19" customWidth="1"/>
    <col min="9236" max="9236" width="24.453125" style="19" customWidth="1"/>
    <col min="9237" max="9464" width="8.90625" style="19"/>
    <col min="9465" max="9465" width="5.453125" style="19" customWidth="1"/>
    <col min="9466" max="9466" width="33.90625" style="19" customWidth="1"/>
    <col min="9467" max="9467" width="26.453125" style="19" customWidth="1"/>
    <col min="9468" max="9468" width="8.54296875" style="19" customWidth="1"/>
    <col min="9469" max="9469" width="10.08984375" style="19" customWidth="1"/>
    <col min="9470" max="9470" width="10.453125" style="19" customWidth="1"/>
    <col min="9471" max="9471" width="35.6328125" style="19" customWidth="1"/>
    <col min="9472" max="9472" width="15.453125" style="19" customWidth="1"/>
    <col min="9473" max="9473" width="8.54296875" style="19" customWidth="1"/>
    <col min="9474" max="9474" width="8.36328125" style="19" customWidth="1"/>
    <col min="9475" max="9475" width="8.54296875" style="19" customWidth="1"/>
    <col min="9476" max="9476" width="5.1796875" style="19" customWidth="1"/>
    <col min="9477" max="9477" width="8.453125" style="19" customWidth="1"/>
    <col min="9478" max="9478" width="10.36328125" style="19" customWidth="1"/>
    <col min="9479" max="9479" width="9.1796875" style="19" customWidth="1"/>
    <col min="9480" max="9480" width="18.6328125" style="19" customWidth="1"/>
    <col min="9481" max="9481" width="7.08984375" style="19" customWidth="1"/>
    <col min="9482" max="9482" width="62.90625" style="19" customWidth="1"/>
    <col min="9483" max="9483" width="12.453125" style="19" customWidth="1"/>
    <col min="9484" max="9491" width="18.6328125" style="19" customWidth="1"/>
    <col min="9492" max="9492" width="24.453125" style="19" customWidth="1"/>
    <col min="9493" max="9720" width="8.90625" style="19"/>
    <col min="9721" max="9721" width="5.453125" style="19" customWidth="1"/>
    <col min="9722" max="9722" width="33.90625" style="19" customWidth="1"/>
    <col min="9723" max="9723" width="26.453125" style="19" customWidth="1"/>
    <col min="9724" max="9724" width="8.54296875" style="19" customWidth="1"/>
    <col min="9725" max="9725" width="10.08984375" style="19" customWidth="1"/>
    <col min="9726" max="9726" width="10.453125" style="19" customWidth="1"/>
    <col min="9727" max="9727" width="35.6328125" style="19" customWidth="1"/>
    <col min="9728" max="9728" width="15.453125" style="19" customWidth="1"/>
    <col min="9729" max="9729" width="8.54296875" style="19" customWidth="1"/>
    <col min="9730" max="9730" width="8.36328125" style="19" customWidth="1"/>
    <col min="9731" max="9731" width="8.54296875" style="19" customWidth="1"/>
    <col min="9732" max="9732" width="5.1796875" style="19" customWidth="1"/>
    <col min="9733" max="9733" width="8.453125" style="19" customWidth="1"/>
    <col min="9734" max="9734" width="10.36328125" style="19" customWidth="1"/>
    <col min="9735" max="9735" width="9.1796875" style="19" customWidth="1"/>
    <col min="9736" max="9736" width="18.6328125" style="19" customWidth="1"/>
    <col min="9737" max="9737" width="7.08984375" style="19" customWidth="1"/>
    <col min="9738" max="9738" width="62.90625" style="19" customWidth="1"/>
    <col min="9739" max="9739" width="12.453125" style="19" customWidth="1"/>
    <col min="9740" max="9747" width="18.6328125" style="19" customWidth="1"/>
    <col min="9748" max="9748" width="24.453125" style="19" customWidth="1"/>
    <col min="9749" max="9976" width="8.90625" style="19"/>
    <col min="9977" max="9977" width="5.453125" style="19" customWidth="1"/>
    <col min="9978" max="9978" width="33.90625" style="19" customWidth="1"/>
    <col min="9979" max="9979" width="26.453125" style="19" customWidth="1"/>
    <col min="9980" max="9980" width="8.54296875" style="19" customWidth="1"/>
    <col min="9981" max="9981" width="10.08984375" style="19" customWidth="1"/>
    <col min="9982" max="9982" width="10.453125" style="19" customWidth="1"/>
    <col min="9983" max="9983" width="35.6328125" style="19" customWidth="1"/>
    <col min="9984" max="9984" width="15.453125" style="19" customWidth="1"/>
    <col min="9985" max="9985" width="8.54296875" style="19" customWidth="1"/>
    <col min="9986" max="9986" width="8.36328125" style="19" customWidth="1"/>
    <col min="9987" max="9987" width="8.54296875" style="19" customWidth="1"/>
    <col min="9988" max="9988" width="5.1796875" style="19" customWidth="1"/>
    <col min="9989" max="9989" width="8.453125" style="19" customWidth="1"/>
    <col min="9990" max="9990" width="10.36328125" style="19" customWidth="1"/>
    <col min="9991" max="9991" width="9.1796875" style="19" customWidth="1"/>
    <col min="9992" max="9992" width="18.6328125" style="19" customWidth="1"/>
    <col min="9993" max="9993" width="7.08984375" style="19" customWidth="1"/>
    <col min="9994" max="9994" width="62.90625" style="19" customWidth="1"/>
    <col min="9995" max="9995" width="12.453125" style="19" customWidth="1"/>
    <col min="9996" max="10003" width="18.6328125" style="19" customWidth="1"/>
    <col min="10004" max="10004" width="24.453125" style="19" customWidth="1"/>
    <col min="10005" max="10232" width="8.90625" style="19"/>
    <col min="10233" max="10233" width="5.453125" style="19" customWidth="1"/>
    <col min="10234" max="10234" width="33.90625" style="19" customWidth="1"/>
    <col min="10235" max="10235" width="26.453125" style="19" customWidth="1"/>
    <col min="10236" max="10236" width="8.54296875" style="19" customWidth="1"/>
    <col min="10237" max="10237" width="10.08984375" style="19" customWidth="1"/>
    <col min="10238" max="10238" width="10.453125" style="19" customWidth="1"/>
    <col min="10239" max="10239" width="35.6328125" style="19" customWidth="1"/>
    <col min="10240" max="10240" width="15.453125" style="19" customWidth="1"/>
    <col min="10241" max="10241" width="8.54296875" style="19" customWidth="1"/>
    <col min="10242" max="10242" width="8.36328125" style="19" customWidth="1"/>
    <col min="10243" max="10243" width="8.54296875" style="19" customWidth="1"/>
    <col min="10244" max="10244" width="5.1796875" style="19" customWidth="1"/>
    <col min="10245" max="10245" width="8.453125" style="19" customWidth="1"/>
    <col min="10246" max="10246" width="10.36328125" style="19" customWidth="1"/>
    <col min="10247" max="10247" width="9.1796875" style="19" customWidth="1"/>
    <col min="10248" max="10248" width="18.6328125" style="19" customWidth="1"/>
    <col min="10249" max="10249" width="7.08984375" style="19" customWidth="1"/>
    <col min="10250" max="10250" width="62.90625" style="19" customWidth="1"/>
    <col min="10251" max="10251" width="12.453125" style="19" customWidth="1"/>
    <col min="10252" max="10259" width="18.6328125" style="19" customWidth="1"/>
    <col min="10260" max="10260" width="24.453125" style="19" customWidth="1"/>
    <col min="10261" max="10488" width="8.90625" style="19"/>
    <col min="10489" max="10489" width="5.453125" style="19" customWidth="1"/>
    <col min="10490" max="10490" width="33.90625" style="19" customWidth="1"/>
    <col min="10491" max="10491" width="26.453125" style="19" customWidth="1"/>
    <col min="10492" max="10492" width="8.54296875" style="19" customWidth="1"/>
    <col min="10493" max="10493" width="10.08984375" style="19" customWidth="1"/>
    <col min="10494" max="10494" width="10.453125" style="19" customWidth="1"/>
    <col min="10495" max="10495" width="35.6328125" style="19" customWidth="1"/>
    <col min="10496" max="10496" width="15.453125" style="19" customWidth="1"/>
    <col min="10497" max="10497" width="8.54296875" style="19" customWidth="1"/>
    <col min="10498" max="10498" width="8.36328125" style="19" customWidth="1"/>
    <col min="10499" max="10499" width="8.54296875" style="19" customWidth="1"/>
    <col min="10500" max="10500" width="5.1796875" style="19" customWidth="1"/>
    <col min="10501" max="10501" width="8.453125" style="19" customWidth="1"/>
    <col min="10502" max="10502" width="10.36328125" style="19" customWidth="1"/>
    <col min="10503" max="10503" width="9.1796875" style="19" customWidth="1"/>
    <col min="10504" max="10504" width="18.6328125" style="19" customWidth="1"/>
    <col min="10505" max="10505" width="7.08984375" style="19" customWidth="1"/>
    <col min="10506" max="10506" width="62.90625" style="19" customWidth="1"/>
    <col min="10507" max="10507" width="12.453125" style="19" customWidth="1"/>
    <col min="10508" max="10515" width="18.6328125" style="19" customWidth="1"/>
    <col min="10516" max="10516" width="24.453125" style="19" customWidth="1"/>
    <col min="10517" max="10744" width="8.90625" style="19"/>
    <col min="10745" max="10745" width="5.453125" style="19" customWidth="1"/>
    <col min="10746" max="10746" width="33.90625" style="19" customWidth="1"/>
    <col min="10747" max="10747" width="26.453125" style="19" customWidth="1"/>
    <col min="10748" max="10748" width="8.54296875" style="19" customWidth="1"/>
    <col min="10749" max="10749" width="10.08984375" style="19" customWidth="1"/>
    <col min="10750" max="10750" width="10.453125" style="19" customWidth="1"/>
    <col min="10751" max="10751" width="35.6328125" style="19" customWidth="1"/>
    <col min="10752" max="10752" width="15.453125" style="19" customWidth="1"/>
    <col min="10753" max="10753" width="8.54296875" style="19" customWidth="1"/>
    <col min="10754" max="10754" width="8.36328125" style="19" customWidth="1"/>
    <col min="10755" max="10755" width="8.54296875" style="19" customWidth="1"/>
    <col min="10756" max="10756" width="5.1796875" style="19" customWidth="1"/>
    <col min="10757" max="10757" width="8.453125" style="19" customWidth="1"/>
    <col min="10758" max="10758" width="10.36328125" style="19" customWidth="1"/>
    <col min="10759" max="10759" width="9.1796875" style="19" customWidth="1"/>
    <col min="10760" max="10760" width="18.6328125" style="19" customWidth="1"/>
    <col min="10761" max="10761" width="7.08984375" style="19" customWidth="1"/>
    <col min="10762" max="10762" width="62.90625" style="19" customWidth="1"/>
    <col min="10763" max="10763" width="12.453125" style="19" customWidth="1"/>
    <col min="10764" max="10771" width="18.6328125" style="19" customWidth="1"/>
    <col min="10772" max="10772" width="24.453125" style="19" customWidth="1"/>
    <col min="10773" max="11000" width="8.90625" style="19"/>
    <col min="11001" max="11001" width="5.453125" style="19" customWidth="1"/>
    <col min="11002" max="11002" width="33.90625" style="19" customWidth="1"/>
    <col min="11003" max="11003" width="26.453125" style="19" customWidth="1"/>
    <col min="11004" max="11004" width="8.54296875" style="19" customWidth="1"/>
    <col min="11005" max="11005" width="10.08984375" style="19" customWidth="1"/>
    <col min="11006" max="11006" width="10.453125" style="19" customWidth="1"/>
    <col min="11007" max="11007" width="35.6328125" style="19" customWidth="1"/>
    <col min="11008" max="11008" width="15.453125" style="19" customWidth="1"/>
    <col min="11009" max="11009" width="8.54296875" style="19" customWidth="1"/>
    <col min="11010" max="11010" width="8.36328125" style="19" customWidth="1"/>
    <col min="11011" max="11011" width="8.54296875" style="19" customWidth="1"/>
    <col min="11012" max="11012" width="5.1796875" style="19" customWidth="1"/>
    <col min="11013" max="11013" width="8.453125" style="19" customWidth="1"/>
    <col min="11014" max="11014" width="10.36328125" style="19" customWidth="1"/>
    <col min="11015" max="11015" width="9.1796875" style="19" customWidth="1"/>
    <col min="11016" max="11016" width="18.6328125" style="19" customWidth="1"/>
    <col min="11017" max="11017" width="7.08984375" style="19" customWidth="1"/>
    <col min="11018" max="11018" width="62.90625" style="19" customWidth="1"/>
    <col min="11019" max="11019" width="12.453125" style="19" customWidth="1"/>
    <col min="11020" max="11027" width="18.6328125" style="19" customWidth="1"/>
    <col min="11028" max="11028" width="24.453125" style="19" customWidth="1"/>
    <col min="11029" max="11256" width="8.90625" style="19"/>
    <col min="11257" max="11257" width="5.453125" style="19" customWidth="1"/>
    <col min="11258" max="11258" width="33.90625" style="19" customWidth="1"/>
    <col min="11259" max="11259" width="26.453125" style="19" customWidth="1"/>
    <col min="11260" max="11260" width="8.54296875" style="19" customWidth="1"/>
    <col min="11261" max="11261" width="10.08984375" style="19" customWidth="1"/>
    <col min="11262" max="11262" width="10.453125" style="19" customWidth="1"/>
    <col min="11263" max="11263" width="35.6328125" style="19" customWidth="1"/>
    <col min="11264" max="11264" width="15.453125" style="19" customWidth="1"/>
    <col min="11265" max="11265" width="8.54296875" style="19" customWidth="1"/>
    <col min="11266" max="11266" width="8.36328125" style="19" customWidth="1"/>
    <col min="11267" max="11267" width="8.54296875" style="19" customWidth="1"/>
    <col min="11268" max="11268" width="5.1796875" style="19" customWidth="1"/>
    <col min="11269" max="11269" width="8.453125" style="19" customWidth="1"/>
    <col min="11270" max="11270" width="10.36328125" style="19" customWidth="1"/>
    <col min="11271" max="11271" width="9.1796875" style="19" customWidth="1"/>
    <col min="11272" max="11272" width="18.6328125" style="19" customWidth="1"/>
    <col min="11273" max="11273" width="7.08984375" style="19" customWidth="1"/>
    <col min="11274" max="11274" width="62.90625" style="19" customWidth="1"/>
    <col min="11275" max="11275" width="12.453125" style="19" customWidth="1"/>
    <col min="11276" max="11283" width="18.6328125" style="19" customWidth="1"/>
    <col min="11284" max="11284" width="24.453125" style="19" customWidth="1"/>
    <col min="11285" max="11512" width="8.90625" style="19"/>
    <col min="11513" max="11513" width="5.453125" style="19" customWidth="1"/>
    <col min="11514" max="11514" width="33.90625" style="19" customWidth="1"/>
    <col min="11515" max="11515" width="26.453125" style="19" customWidth="1"/>
    <col min="11516" max="11516" width="8.54296875" style="19" customWidth="1"/>
    <col min="11517" max="11517" width="10.08984375" style="19" customWidth="1"/>
    <col min="11518" max="11518" width="10.453125" style="19" customWidth="1"/>
    <col min="11519" max="11519" width="35.6328125" style="19" customWidth="1"/>
    <col min="11520" max="11520" width="15.453125" style="19" customWidth="1"/>
    <col min="11521" max="11521" width="8.54296875" style="19" customWidth="1"/>
    <col min="11522" max="11522" width="8.36328125" style="19" customWidth="1"/>
    <col min="11523" max="11523" width="8.54296875" style="19" customWidth="1"/>
    <col min="11524" max="11524" width="5.1796875" style="19" customWidth="1"/>
    <col min="11525" max="11525" width="8.453125" style="19" customWidth="1"/>
    <col min="11526" max="11526" width="10.36328125" style="19" customWidth="1"/>
    <col min="11527" max="11527" width="9.1796875" style="19" customWidth="1"/>
    <col min="11528" max="11528" width="18.6328125" style="19" customWidth="1"/>
    <col min="11529" max="11529" width="7.08984375" style="19" customWidth="1"/>
    <col min="11530" max="11530" width="62.90625" style="19" customWidth="1"/>
    <col min="11531" max="11531" width="12.453125" style="19" customWidth="1"/>
    <col min="11532" max="11539" width="18.6328125" style="19" customWidth="1"/>
    <col min="11540" max="11540" width="24.453125" style="19" customWidth="1"/>
    <col min="11541" max="11768" width="8.90625" style="19"/>
    <col min="11769" max="11769" width="5.453125" style="19" customWidth="1"/>
    <col min="11770" max="11770" width="33.90625" style="19" customWidth="1"/>
    <col min="11771" max="11771" width="26.453125" style="19" customWidth="1"/>
    <col min="11772" max="11772" width="8.54296875" style="19" customWidth="1"/>
    <col min="11773" max="11773" width="10.08984375" style="19" customWidth="1"/>
    <col min="11774" max="11774" width="10.453125" style="19" customWidth="1"/>
    <col min="11775" max="11775" width="35.6328125" style="19" customWidth="1"/>
    <col min="11776" max="11776" width="15.453125" style="19" customWidth="1"/>
    <col min="11777" max="11777" width="8.54296875" style="19" customWidth="1"/>
    <col min="11778" max="11778" width="8.36328125" style="19" customWidth="1"/>
    <col min="11779" max="11779" width="8.54296875" style="19" customWidth="1"/>
    <col min="11780" max="11780" width="5.1796875" style="19" customWidth="1"/>
    <col min="11781" max="11781" width="8.453125" style="19" customWidth="1"/>
    <col min="11782" max="11782" width="10.36328125" style="19" customWidth="1"/>
    <col min="11783" max="11783" width="9.1796875" style="19" customWidth="1"/>
    <col min="11784" max="11784" width="18.6328125" style="19" customWidth="1"/>
    <col min="11785" max="11785" width="7.08984375" style="19" customWidth="1"/>
    <col min="11786" max="11786" width="62.90625" style="19" customWidth="1"/>
    <col min="11787" max="11787" width="12.453125" style="19" customWidth="1"/>
    <col min="11788" max="11795" width="18.6328125" style="19" customWidth="1"/>
    <col min="11796" max="11796" width="24.453125" style="19" customWidth="1"/>
    <col min="11797" max="12024" width="8.90625" style="19"/>
    <col min="12025" max="12025" width="5.453125" style="19" customWidth="1"/>
    <col min="12026" max="12026" width="33.90625" style="19" customWidth="1"/>
    <col min="12027" max="12027" width="26.453125" style="19" customWidth="1"/>
    <col min="12028" max="12028" width="8.54296875" style="19" customWidth="1"/>
    <col min="12029" max="12029" width="10.08984375" style="19" customWidth="1"/>
    <col min="12030" max="12030" width="10.453125" style="19" customWidth="1"/>
    <col min="12031" max="12031" width="35.6328125" style="19" customWidth="1"/>
    <col min="12032" max="12032" width="15.453125" style="19" customWidth="1"/>
    <col min="12033" max="12033" width="8.54296875" style="19" customWidth="1"/>
    <col min="12034" max="12034" width="8.36328125" style="19" customWidth="1"/>
    <col min="12035" max="12035" width="8.54296875" style="19" customWidth="1"/>
    <col min="12036" max="12036" width="5.1796875" style="19" customWidth="1"/>
    <col min="12037" max="12037" width="8.453125" style="19" customWidth="1"/>
    <col min="12038" max="12038" width="10.36328125" style="19" customWidth="1"/>
    <col min="12039" max="12039" width="9.1796875" style="19" customWidth="1"/>
    <col min="12040" max="12040" width="18.6328125" style="19" customWidth="1"/>
    <col min="12041" max="12041" width="7.08984375" style="19" customWidth="1"/>
    <col min="12042" max="12042" width="62.90625" style="19" customWidth="1"/>
    <col min="12043" max="12043" width="12.453125" style="19" customWidth="1"/>
    <col min="12044" max="12051" width="18.6328125" style="19" customWidth="1"/>
    <col min="12052" max="12052" width="24.453125" style="19" customWidth="1"/>
    <col min="12053" max="12280" width="8.90625" style="19"/>
    <col min="12281" max="12281" width="5.453125" style="19" customWidth="1"/>
    <col min="12282" max="12282" width="33.90625" style="19" customWidth="1"/>
    <col min="12283" max="12283" width="26.453125" style="19" customWidth="1"/>
    <col min="12284" max="12284" width="8.54296875" style="19" customWidth="1"/>
    <col min="12285" max="12285" width="10.08984375" style="19" customWidth="1"/>
    <col min="12286" max="12286" width="10.453125" style="19" customWidth="1"/>
    <col min="12287" max="12287" width="35.6328125" style="19" customWidth="1"/>
    <col min="12288" max="12288" width="15.453125" style="19" customWidth="1"/>
    <col min="12289" max="12289" width="8.54296875" style="19" customWidth="1"/>
    <col min="12290" max="12290" width="8.36328125" style="19" customWidth="1"/>
    <col min="12291" max="12291" width="8.54296875" style="19" customWidth="1"/>
    <col min="12292" max="12292" width="5.1796875" style="19" customWidth="1"/>
    <col min="12293" max="12293" width="8.453125" style="19" customWidth="1"/>
    <col min="12294" max="12294" width="10.36328125" style="19" customWidth="1"/>
    <col min="12295" max="12295" width="9.1796875" style="19" customWidth="1"/>
    <col min="12296" max="12296" width="18.6328125" style="19" customWidth="1"/>
    <col min="12297" max="12297" width="7.08984375" style="19" customWidth="1"/>
    <col min="12298" max="12298" width="62.90625" style="19" customWidth="1"/>
    <col min="12299" max="12299" width="12.453125" style="19" customWidth="1"/>
    <col min="12300" max="12307" width="18.6328125" style="19" customWidth="1"/>
    <col min="12308" max="12308" width="24.453125" style="19" customWidth="1"/>
    <col min="12309" max="12536" width="8.90625" style="19"/>
    <col min="12537" max="12537" width="5.453125" style="19" customWidth="1"/>
    <col min="12538" max="12538" width="33.90625" style="19" customWidth="1"/>
    <col min="12539" max="12539" width="26.453125" style="19" customWidth="1"/>
    <col min="12540" max="12540" width="8.54296875" style="19" customWidth="1"/>
    <col min="12541" max="12541" width="10.08984375" style="19" customWidth="1"/>
    <col min="12542" max="12542" width="10.453125" style="19" customWidth="1"/>
    <col min="12543" max="12543" width="35.6328125" style="19" customWidth="1"/>
    <col min="12544" max="12544" width="15.453125" style="19" customWidth="1"/>
    <col min="12545" max="12545" width="8.54296875" style="19" customWidth="1"/>
    <col min="12546" max="12546" width="8.36328125" style="19" customWidth="1"/>
    <col min="12547" max="12547" width="8.54296875" style="19" customWidth="1"/>
    <col min="12548" max="12548" width="5.1796875" style="19" customWidth="1"/>
    <col min="12549" max="12549" width="8.453125" style="19" customWidth="1"/>
    <col min="12550" max="12550" width="10.36328125" style="19" customWidth="1"/>
    <col min="12551" max="12551" width="9.1796875" style="19" customWidth="1"/>
    <col min="12552" max="12552" width="18.6328125" style="19" customWidth="1"/>
    <col min="12553" max="12553" width="7.08984375" style="19" customWidth="1"/>
    <col min="12554" max="12554" width="62.90625" style="19" customWidth="1"/>
    <col min="12555" max="12555" width="12.453125" style="19" customWidth="1"/>
    <col min="12556" max="12563" width="18.6328125" style="19" customWidth="1"/>
    <col min="12564" max="12564" width="24.453125" style="19" customWidth="1"/>
    <col min="12565" max="12792" width="8.90625" style="19"/>
    <col min="12793" max="12793" width="5.453125" style="19" customWidth="1"/>
    <col min="12794" max="12794" width="33.90625" style="19" customWidth="1"/>
    <col min="12795" max="12795" width="26.453125" style="19" customWidth="1"/>
    <col min="12796" max="12796" width="8.54296875" style="19" customWidth="1"/>
    <col min="12797" max="12797" width="10.08984375" style="19" customWidth="1"/>
    <col min="12798" max="12798" width="10.453125" style="19" customWidth="1"/>
    <col min="12799" max="12799" width="35.6328125" style="19" customWidth="1"/>
    <col min="12800" max="12800" width="15.453125" style="19" customWidth="1"/>
    <col min="12801" max="12801" width="8.54296875" style="19" customWidth="1"/>
    <col min="12802" max="12802" width="8.36328125" style="19" customWidth="1"/>
    <col min="12803" max="12803" width="8.54296875" style="19" customWidth="1"/>
    <col min="12804" max="12804" width="5.1796875" style="19" customWidth="1"/>
    <col min="12805" max="12805" width="8.453125" style="19" customWidth="1"/>
    <col min="12806" max="12806" width="10.36328125" style="19" customWidth="1"/>
    <col min="12807" max="12807" width="9.1796875" style="19" customWidth="1"/>
    <col min="12808" max="12808" width="18.6328125" style="19" customWidth="1"/>
    <col min="12809" max="12809" width="7.08984375" style="19" customWidth="1"/>
    <col min="12810" max="12810" width="62.90625" style="19" customWidth="1"/>
    <col min="12811" max="12811" width="12.453125" style="19" customWidth="1"/>
    <col min="12812" max="12819" width="18.6328125" style="19" customWidth="1"/>
    <col min="12820" max="12820" width="24.453125" style="19" customWidth="1"/>
    <col min="12821" max="13048" width="8.90625" style="19"/>
    <col min="13049" max="13049" width="5.453125" style="19" customWidth="1"/>
    <col min="13050" max="13050" width="33.90625" style="19" customWidth="1"/>
    <col min="13051" max="13051" width="26.453125" style="19" customWidth="1"/>
    <col min="13052" max="13052" width="8.54296875" style="19" customWidth="1"/>
    <col min="13053" max="13053" width="10.08984375" style="19" customWidth="1"/>
    <col min="13054" max="13054" width="10.453125" style="19" customWidth="1"/>
    <col min="13055" max="13055" width="35.6328125" style="19" customWidth="1"/>
    <col min="13056" max="13056" width="15.453125" style="19" customWidth="1"/>
    <col min="13057" max="13057" width="8.54296875" style="19" customWidth="1"/>
    <col min="13058" max="13058" width="8.36328125" style="19" customWidth="1"/>
    <col min="13059" max="13059" width="8.54296875" style="19" customWidth="1"/>
    <col min="13060" max="13060" width="5.1796875" style="19" customWidth="1"/>
    <col min="13061" max="13061" width="8.453125" style="19" customWidth="1"/>
    <col min="13062" max="13062" width="10.36328125" style="19" customWidth="1"/>
    <col min="13063" max="13063" width="9.1796875" style="19" customWidth="1"/>
    <col min="13064" max="13064" width="18.6328125" style="19" customWidth="1"/>
    <col min="13065" max="13065" width="7.08984375" style="19" customWidth="1"/>
    <col min="13066" max="13066" width="62.90625" style="19" customWidth="1"/>
    <col min="13067" max="13067" width="12.453125" style="19" customWidth="1"/>
    <col min="13068" max="13075" width="18.6328125" style="19" customWidth="1"/>
    <col min="13076" max="13076" width="24.453125" style="19" customWidth="1"/>
    <col min="13077" max="13304" width="8.90625" style="19"/>
    <col min="13305" max="13305" width="5.453125" style="19" customWidth="1"/>
    <col min="13306" max="13306" width="33.90625" style="19" customWidth="1"/>
    <col min="13307" max="13307" width="26.453125" style="19" customWidth="1"/>
    <col min="13308" max="13308" width="8.54296875" style="19" customWidth="1"/>
    <col min="13309" max="13309" width="10.08984375" style="19" customWidth="1"/>
    <col min="13310" max="13310" width="10.453125" style="19" customWidth="1"/>
    <col min="13311" max="13311" width="35.6328125" style="19" customWidth="1"/>
    <col min="13312" max="13312" width="15.453125" style="19" customWidth="1"/>
    <col min="13313" max="13313" width="8.54296875" style="19" customWidth="1"/>
    <col min="13314" max="13314" width="8.36328125" style="19" customWidth="1"/>
    <col min="13315" max="13315" width="8.54296875" style="19" customWidth="1"/>
    <col min="13316" max="13316" width="5.1796875" style="19" customWidth="1"/>
    <col min="13317" max="13317" width="8.453125" style="19" customWidth="1"/>
    <col min="13318" max="13318" width="10.36328125" style="19" customWidth="1"/>
    <col min="13319" max="13319" width="9.1796875" style="19" customWidth="1"/>
    <col min="13320" max="13320" width="18.6328125" style="19" customWidth="1"/>
    <col min="13321" max="13321" width="7.08984375" style="19" customWidth="1"/>
    <col min="13322" max="13322" width="62.90625" style="19" customWidth="1"/>
    <col min="13323" max="13323" width="12.453125" style="19" customWidth="1"/>
    <col min="13324" max="13331" width="18.6328125" style="19" customWidth="1"/>
    <col min="13332" max="13332" width="24.453125" style="19" customWidth="1"/>
    <col min="13333" max="13560" width="8.90625" style="19"/>
    <col min="13561" max="13561" width="5.453125" style="19" customWidth="1"/>
    <col min="13562" max="13562" width="33.90625" style="19" customWidth="1"/>
    <col min="13563" max="13563" width="26.453125" style="19" customWidth="1"/>
    <col min="13564" max="13564" width="8.54296875" style="19" customWidth="1"/>
    <col min="13565" max="13565" width="10.08984375" style="19" customWidth="1"/>
    <col min="13566" max="13566" width="10.453125" style="19" customWidth="1"/>
    <col min="13567" max="13567" width="35.6328125" style="19" customWidth="1"/>
    <col min="13568" max="13568" width="15.453125" style="19" customWidth="1"/>
    <col min="13569" max="13569" width="8.54296875" style="19" customWidth="1"/>
    <col min="13570" max="13570" width="8.36328125" style="19" customWidth="1"/>
    <col min="13571" max="13571" width="8.54296875" style="19" customWidth="1"/>
    <col min="13572" max="13572" width="5.1796875" style="19" customWidth="1"/>
    <col min="13573" max="13573" width="8.453125" style="19" customWidth="1"/>
    <col min="13574" max="13574" width="10.36328125" style="19" customWidth="1"/>
    <col min="13575" max="13575" width="9.1796875" style="19" customWidth="1"/>
    <col min="13576" max="13576" width="18.6328125" style="19" customWidth="1"/>
    <col min="13577" max="13577" width="7.08984375" style="19" customWidth="1"/>
    <col min="13578" max="13578" width="62.90625" style="19" customWidth="1"/>
    <col min="13579" max="13579" width="12.453125" style="19" customWidth="1"/>
    <col min="13580" max="13587" width="18.6328125" style="19" customWidth="1"/>
    <col min="13588" max="13588" width="24.453125" style="19" customWidth="1"/>
    <col min="13589" max="13816" width="8.90625" style="19"/>
    <col min="13817" max="13817" width="5.453125" style="19" customWidth="1"/>
    <col min="13818" max="13818" width="33.90625" style="19" customWidth="1"/>
    <col min="13819" max="13819" width="26.453125" style="19" customWidth="1"/>
    <col min="13820" max="13820" width="8.54296875" style="19" customWidth="1"/>
    <col min="13821" max="13821" width="10.08984375" style="19" customWidth="1"/>
    <col min="13822" max="13822" width="10.453125" style="19" customWidth="1"/>
    <col min="13823" max="13823" width="35.6328125" style="19" customWidth="1"/>
    <col min="13824" max="13824" width="15.453125" style="19" customWidth="1"/>
    <col min="13825" max="13825" width="8.54296875" style="19" customWidth="1"/>
    <col min="13826" max="13826" width="8.36328125" style="19" customWidth="1"/>
    <col min="13827" max="13827" width="8.54296875" style="19" customWidth="1"/>
    <col min="13828" max="13828" width="5.1796875" style="19" customWidth="1"/>
    <col min="13829" max="13829" width="8.453125" style="19" customWidth="1"/>
    <col min="13830" max="13830" width="10.36328125" style="19" customWidth="1"/>
    <col min="13831" max="13831" width="9.1796875" style="19" customWidth="1"/>
    <col min="13832" max="13832" width="18.6328125" style="19" customWidth="1"/>
    <col min="13833" max="13833" width="7.08984375" style="19" customWidth="1"/>
    <col min="13834" max="13834" width="62.90625" style="19" customWidth="1"/>
    <col min="13835" max="13835" width="12.453125" style="19" customWidth="1"/>
    <col min="13836" max="13843" width="18.6328125" style="19" customWidth="1"/>
    <col min="13844" max="13844" width="24.453125" style="19" customWidth="1"/>
    <col min="13845" max="14072" width="8.90625" style="19"/>
    <col min="14073" max="14073" width="5.453125" style="19" customWidth="1"/>
    <col min="14074" max="14074" width="33.90625" style="19" customWidth="1"/>
    <col min="14075" max="14075" width="26.453125" style="19" customWidth="1"/>
    <col min="14076" max="14076" width="8.54296875" style="19" customWidth="1"/>
    <col min="14077" max="14077" width="10.08984375" style="19" customWidth="1"/>
    <col min="14078" max="14078" width="10.453125" style="19" customWidth="1"/>
    <col min="14079" max="14079" width="35.6328125" style="19" customWidth="1"/>
    <col min="14080" max="14080" width="15.453125" style="19" customWidth="1"/>
    <col min="14081" max="14081" width="8.54296875" style="19" customWidth="1"/>
    <col min="14082" max="14082" width="8.36328125" style="19" customWidth="1"/>
    <col min="14083" max="14083" width="8.54296875" style="19" customWidth="1"/>
    <col min="14084" max="14084" width="5.1796875" style="19" customWidth="1"/>
    <col min="14085" max="14085" width="8.453125" style="19" customWidth="1"/>
    <col min="14086" max="14086" width="10.36328125" style="19" customWidth="1"/>
    <col min="14087" max="14087" width="9.1796875" style="19" customWidth="1"/>
    <col min="14088" max="14088" width="18.6328125" style="19" customWidth="1"/>
    <col min="14089" max="14089" width="7.08984375" style="19" customWidth="1"/>
    <col min="14090" max="14090" width="62.90625" style="19" customWidth="1"/>
    <col min="14091" max="14091" width="12.453125" style="19" customWidth="1"/>
    <col min="14092" max="14099" width="18.6328125" style="19" customWidth="1"/>
    <col min="14100" max="14100" width="24.453125" style="19" customWidth="1"/>
    <col min="14101" max="14328" width="8.90625" style="19"/>
    <col min="14329" max="14329" width="5.453125" style="19" customWidth="1"/>
    <col min="14330" max="14330" width="33.90625" style="19" customWidth="1"/>
    <col min="14331" max="14331" width="26.453125" style="19" customWidth="1"/>
    <col min="14332" max="14332" width="8.54296875" style="19" customWidth="1"/>
    <col min="14333" max="14333" width="10.08984375" style="19" customWidth="1"/>
    <col min="14334" max="14334" width="10.453125" style="19" customWidth="1"/>
    <col min="14335" max="14335" width="35.6328125" style="19" customWidth="1"/>
    <col min="14336" max="14336" width="15.453125" style="19" customWidth="1"/>
    <col min="14337" max="14337" width="8.54296875" style="19" customWidth="1"/>
    <col min="14338" max="14338" width="8.36328125" style="19" customWidth="1"/>
    <col min="14339" max="14339" width="8.54296875" style="19" customWidth="1"/>
    <col min="14340" max="14340" width="5.1796875" style="19" customWidth="1"/>
    <col min="14341" max="14341" width="8.453125" style="19" customWidth="1"/>
    <col min="14342" max="14342" width="10.36328125" style="19" customWidth="1"/>
    <col min="14343" max="14343" width="9.1796875" style="19" customWidth="1"/>
    <col min="14344" max="14344" width="18.6328125" style="19" customWidth="1"/>
    <col min="14345" max="14345" width="7.08984375" style="19" customWidth="1"/>
    <col min="14346" max="14346" width="62.90625" style="19" customWidth="1"/>
    <col min="14347" max="14347" width="12.453125" style="19" customWidth="1"/>
    <col min="14348" max="14355" width="18.6328125" style="19" customWidth="1"/>
    <col min="14356" max="14356" width="24.453125" style="19" customWidth="1"/>
    <col min="14357" max="14584" width="8.90625" style="19"/>
    <col min="14585" max="14585" width="5.453125" style="19" customWidth="1"/>
    <col min="14586" max="14586" width="33.90625" style="19" customWidth="1"/>
    <col min="14587" max="14587" width="26.453125" style="19" customWidth="1"/>
    <col min="14588" max="14588" width="8.54296875" style="19" customWidth="1"/>
    <col min="14589" max="14589" width="10.08984375" style="19" customWidth="1"/>
    <col min="14590" max="14590" width="10.453125" style="19" customWidth="1"/>
    <col min="14591" max="14591" width="35.6328125" style="19" customWidth="1"/>
    <col min="14592" max="14592" width="15.453125" style="19" customWidth="1"/>
    <col min="14593" max="14593" width="8.54296875" style="19" customWidth="1"/>
    <col min="14594" max="14594" width="8.36328125" style="19" customWidth="1"/>
    <col min="14595" max="14595" width="8.54296875" style="19" customWidth="1"/>
    <col min="14596" max="14596" width="5.1796875" style="19" customWidth="1"/>
    <col min="14597" max="14597" width="8.453125" style="19" customWidth="1"/>
    <col min="14598" max="14598" width="10.36328125" style="19" customWidth="1"/>
    <col min="14599" max="14599" width="9.1796875" style="19" customWidth="1"/>
    <col min="14600" max="14600" width="18.6328125" style="19" customWidth="1"/>
    <col min="14601" max="14601" width="7.08984375" style="19" customWidth="1"/>
    <col min="14602" max="14602" width="62.90625" style="19" customWidth="1"/>
    <col min="14603" max="14603" width="12.453125" style="19" customWidth="1"/>
    <col min="14604" max="14611" width="18.6328125" style="19" customWidth="1"/>
    <col min="14612" max="14612" width="24.453125" style="19" customWidth="1"/>
    <col min="14613" max="14840" width="8.90625" style="19"/>
    <col min="14841" max="14841" width="5.453125" style="19" customWidth="1"/>
    <col min="14842" max="14842" width="33.90625" style="19" customWidth="1"/>
    <col min="14843" max="14843" width="26.453125" style="19" customWidth="1"/>
    <col min="14844" max="14844" width="8.54296875" style="19" customWidth="1"/>
    <col min="14845" max="14845" width="10.08984375" style="19" customWidth="1"/>
    <col min="14846" max="14846" width="10.453125" style="19" customWidth="1"/>
    <col min="14847" max="14847" width="35.6328125" style="19" customWidth="1"/>
    <col min="14848" max="14848" width="15.453125" style="19" customWidth="1"/>
    <col min="14849" max="14849" width="8.54296875" style="19" customWidth="1"/>
    <col min="14850" max="14850" width="8.36328125" style="19" customWidth="1"/>
    <col min="14851" max="14851" width="8.54296875" style="19" customWidth="1"/>
    <col min="14852" max="14852" width="5.1796875" style="19" customWidth="1"/>
    <col min="14853" max="14853" width="8.453125" style="19" customWidth="1"/>
    <col min="14854" max="14854" width="10.36328125" style="19" customWidth="1"/>
    <col min="14855" max="14855" width="9.1796875" style="19" customWidth="1"/>
    <col min="14856" max="14856" width="18.6328125" style="19" customWidth="1"/>
    <col min="14857" max="14857" width="7.08984375" style="19" customWidth="1"/>
    <col min="14858" max="14858" width="62.90625" style="19" customWidth="1"/>
    <col min="14859" max="14859" width="12.453125" style="19" customWidth="1"/>
    <col min="14860" max="14867" width="18.6328125" style="19" customWidth="1"/>
    <col min="14868" max="14868" width="24.453125" style="19" customWidth="1"/>
    <col min="14869" max="15096" width="8.90625" style="19"/>
    <col min="15097" max="15097" width="5.453125" style="19" customWidth="1"/>
    <col min="15098" max="15098" width="33.90625" style="19" customWidth="1"/>
    <col min="15099" max="15099" width="26.453125" style="19" customWidth="1"/>
    <col min="15100" max="15100" width="8.54296875" style="19" customWidth="1"/>
    <col min="15101" max="15101" width="10.08984375" style="19" customWidth="1"/>
    <col min="15102" max="15102" width="10.453125" style="19" customWidth="1"/>
    <col min="15103" max="15103" width="35.6328125" style="19" customWidth="1"/>
    <col min="15104" max="15104" width="15.453125" style="19" customWidth="1"/>
    <col min="15105" max="15105" width="8.54296875" style="19" customWidth="1"/>
    <col min="15106" max="15106" width="8.36328125" style="19" customWidth="1"/>
    <col min="15107" max="15107" width="8.54296875" style="19" customWidth="1"/>
    <col min="15108" max="15108" width="5.1796875" style="19" customWidth="1"/>
    <col min="15109" max="15109" width="8.453125" style="19" customWidth="1"/>
    <col min="15110" max="15110" width="10.36328125" style="19" customWidth="1"/>
    <col min="15111" max="15111" width="9.1796875" style="19" customWidth="1"/>
    <col min="15112" max="15112" width="18.6328125" style="19" customWidth="1"/>
    <col min="15113" max="15113" width="7.08984375" style="19" customWidth="1"/>
    <col min="15114" max="15114" width="62.90625" style="19" customWidth="1"/>
    <col min="15115" max="15115" width="12.453125" style="19" customWidth="1"/>
    <col min="15116" max="15123" width="18.6328125" style="19" customWidth="1"/>
    <col min="15124" max="15124" width="24.453125" style="19" customWidth="1"/>
    <col min="15125" max="15352" width="8.90625" style="19"/>
    <col min="15353" max="15353" width="5.453125" style="19" customWidth="1"/>
    <col min="15354" max="15354" width="33.90625" style="19" customWidth="1"/>
    <col min="15355" max="15355" width="26.453125" style="19" customWidth="1"/>
    <col min="15356" max="15356" width="8.54296875" style="19" customWidth="1"/>
    <col min="15357" max="15357" width="10.08984375" style="19" customWidth="1"/>
    <col min="15358" max="15358" width="10.453125" style="19" customWidth="1"/>
    <col min="15359" max="15359" width="35.6328125" style="19" customWidth="1"/>
    <col min="15360" max="15360" width="15.453125" style="19" customWidth="1"/>
    <col min="15361" max="15361" width="8.54296875" style="19" customWidth="1"/>
    <col min="15362" max="15362" width="8.36328125" style="19" customWidth="1"/>
    <col min="15363" max="15363" width="8.54296875" style="19" customWidth="1"/>
    <col min="15364" max="15364" width="5.1796875" style="19" customWidth="1"/>
    <col min="15365" max="15365" width="8.453125" style="19" customWidth="1"/>
    <col min="15366" max="15366" width="10.36328125" style="19" customWidth="1"/>
    <col min="15367" max="15367" width="9.1796875" style="19" customWidth="1"/>
    <col min="15368" max="15368" width="18.6328125" style="19" customWidth="1"/>
    <col min="15369" max="15369" width="7.08984375" style="19" customWidth="1"/>
    <col min="15370" max="15370" width="62.90625" style="19" customWidth="1"/>
    <col min="15371" max="15371" width="12.453125" style="19" customWidth="1"/>
    <col min="15372" max="15379" width="18.6328125" style="19" customWidth="1"/>
    <col min="15380" max="15380" width="24.453125" style="19" customWidth="1"/>
    <col min="15381" max="15608" width="8.90625" style="19"/>
    <col min="15609" max="15609" width="5.453125" style="19" customWidth="1"/>
    <col min="15610" max="15610" width="33.90625" style="19" customWidth="1"/>
    <col min="15611" max="15611" width="26.453125" style="19" customWidth="1"/>
    <col min="15612" max="15612" width="8.54296875" style="19" customWidth="1"/>
    <col min="15613" max="15613" width="10.08984375" style="19" customWidth="1"/>
    <col min="15614" max="15614" width="10.453125" style="19" customWidth="1"/>
    <col min="15615" max="15615" width="35.6328125" style="19" customWidth="1"/>
    <col min="15616" max="15616" width="15.453125" style="19" customWidth="1"/>
    <col min="15617" max="15617" width="8.54296875" style="19" customWidth="1"/>
    <col min="15618" max="15618" width="8.36328125" style="19" customWidth="1"/>
    <col min="15619" max="15619" width="8.54296875" style="19" customWidth="1"/>
    <col min="15620" max="15620" width="5.1796875" style="19" customWidth="1"/>
    <col min="15621" max="15621" width="8.453125" style="19" customWidth="1"/>
    <col min="15622" max="15622" width="10.36328125" style="19" customWidth="1"/>
    <col min="15623" max="15623" width="9.1796875" style="19" customWidth="1"/>
    <col min="15624" max="15624" width="18.6328125" style="19" customWidth="1"/>
    <col min="15625" max="15625" width="7.08984375" style="19" customWidth="1"/>
    <col min="15626" max="15626" width="62.90625" style="19" customWidth="1"/>
    <col min="15627" max="15627" width="12.453125" style="19" customWidth="1"/>
    <col min="15628" max="15635" width="18.6328125" style="19" customWidth="1"/>
    <col min="15636" max="15636" width="24.453125" style="19" customWidth="1"/>
    <col min="15637" max="15864" width="8.90625" style="19"/>
    <col min="15865" max="15865" width="5.453125" style="19" customWidth="1"/>
    <col min="15866" max="15866" width="33.90625" style="19" customWidth="1"/>
    <col min="15867" max="15867" width="26.453125" style="19" customWidth="1"/>
    <col min="15868" max="15868" width="8.54296875" style="19" customWidth="1"/>
    <col min="15869" max="15869" width="10.08984375" style="19" customWidth="1"/>
    <col min="15870" max="15870" width="10.453125" style="19" customWidth="1"/>
    <col min="15871" max="15871" width="35.6328125" style="19" customWidth="1"/>
    <col min="15872" max="15872" width="15.453125" style="19" customWidth="1"/>
    <col min="15873" max="15873" width="8.54296875" style="19" customWidth="1"/>
    <col min="15874" max="15874" width="8.36328125" style="19" customWidth="1"/>
    <col min="15875" max="15875" width="8.54296875" style="19" customWidth="1"/>
    <col min="15876" max="15876" width="5.1796875" style="19" customWidth="1"/>
    <col min="15877" max="15877" width="8.453125" style="19" customWidth="1"/>
    <col min="15878" max="15878" width="10.36328125" style="19" customWidth="1"/>
    <col min="15879" max="15879" width="9.1796875" style="19" customWidth="1"/>
    <col min="15880" max="15880" width="18.6328125" style="19" customWidth="1"/>
    <col min="15881" max="15881" width="7.08984375" style="19" customWidth="1"/>
    <col min="15882" max="15882" width="62.90625" style="19" customWidth="1"/>
    <col min="15883" max="15883" width="12.453125" style="19" customWidth="1"/>
    <col min="15884" max="15891" width="18.6328125" style="19" customWidth="1"/>
    <col min="15892" max="15892" width="24.453125" style="19" customWidth="1"/>
    <col min="15893" max="16120" width="8.90625" style="19"/>
    <col min="16121" max="16121" width="5.453125" style="19" customWidth="1"/>
    <col min="16122" max="16122" width="33.90625" style="19" customWidth="1"/>
    <col min="16123" max="16123" width="26.453125" style="19" customWidth="1"/>
    <col min="16124" max="16124" width="8.54296875" style="19" customWidth="1"/>
    <col min="16125" max="16125" width="10.08984375" style="19" customWidth="1"/>
    <col min="16126" max="16126" width="10.453125" style="19" customWidth="1"/>
    <col min="16127" max="16127" width="35.6328125" style="19" customWidth="1"/>
    <col min="16128" max="16128" width="15.453125" style="19" customWidth="1"/>
    <col min="16129" max="16129" width="8.54296875" style="19" customWidth="1"/>
    <col min="16130" max="16130" width="8.36328125" style="19" customWidth="1"/>
    <col min="16131" max="16131" width="8.54296875" style="19" customWidth="1"/>
    <col min="16132" max="16132" width="5.1796875" style="19" customWidth="1"/>
    <col min="16133" max="16133" width="8.453125" style="19" customWidth="1"/>
    <col min="16134" max="16134" width="10.36328125" style="19" customWidth="1"/>
    <col min="16135" max="16135" width="9.1796875" style="19" customWidth="1"/>
    <col min="16136" max="16136" width="18.6328125" style="19" customWidth="1"/>
    <col min="16137" max="16137" width="7.08984375" style="19" customWidth="1"/>
    <col min="16138" max="16138" width="62.90625" style="19" customWidth="1"/>
    <col min="16139" max="16139" width="12.453125" style="19" customWidth="1"/>
    <col min="16140" max="16147" width="18.6328125" style="19" customWidth="1"/>
    <col min="16148" max="16148" width="24.453125" style="19" customWidth="1"/>
    <col min="16149" max="16384" width="8.90625" style="19"/>
  </cols>
  <sheetData>
    <row r="2" spans="1:25" ht="12" thickBot="1">
      <c r="A2" s="104" t="s">
        <v>183</v>
      </c>
      <c r="B2" s="105" t="s">
        <v>22</v>
      </c>
      <c r="C2" s="105" t="s">
        <v>54</v>
      </c>
      <c r="D2" s="105" t="s">
        <v>55</v>
      </c>
      <c r="E2" s="105" t="s">
        <v>56</v>
      </c>
    </row>
    <row r="3" spans="1:25" ht="12.5" thickTop="1" thickBot="1">
      <c r="A3" s="100" t="s">
        <v>181</v>
      </c>
      <c r="B3" s="101"/>
      <c r="C3" s="102"/>
      <c r="D3" s="103"/>
      <c r="E3" s="101"/>
    </row>
    <row r="4" spans="1:25" ht="12.5" thickTop="1" thickBot="1">
      <c r="A4" s="100" t="s">
        <v>174</v>
      </c>
      <c r="B4" s="101"/>
      <c r="C4" s="102"/>
      <c r="D4" s="103"/>
      <c r="E4" s="92"/>
    </row>
    <row r="5" spans="1:25" ht="12.5" thickTop="1" thickBot="1">
      <c r="A5" s="100" t="s">
        <v>175</v>
      </c>
      <c r="B5" s="101"/>
      <c r="C5" s="102"/>
      <c r="D5" s="90"/>
      <c r="E5" s="90"/>
    </row>
    <row r="6" spans="1:25" ht="12.5" thickTop="1" thickBot="1">
      <c r="A6" s="100" t="s">
        <v>176</v>
      </c>
      <c r="B6" s="101"/>
      <c r="C6" s="102"/>
      <c r="D6" s="90"/>
      <c r="E6" s="90"/>
    </row>
    <row r="7" spans="1:25" ht="12.5" thickTop="1" thickBot="1">
      <c r="A7" s="100" t="s">
        <v>177</v>
      </c>
      <c r="B7" s="101"/>
      <c r="C7" s="102"/>
      <c r="D7" s="103"/>
      <c r="E7" s="93"/>
    </row>
    <row r="8" spans="1:25" ht="12.5" thickTop="1" thickBot="1">
      <c r="A8" s="100" t="s">
        <v>178</v>
      </c>
      <c r="B8" s="101"/>
      <c r="C8" s="102"/>
      <c r="D8" s="103"/>
      <c r="E8" s="94"/>
    </row>
    <row r="9" spans="1:25" ht="12.5" thickTop="1" thickBot="1">
      <c r="A9" s="100" t="s">
        <v>179</v>
      </c>
      <c r="B9" s="101"/>
      <c r="C9" s="102"/>
      <c r="D9" s="103"/>
      <c r="E9" s="90"/>
    </row>
    <row r="10" spans="1:25" ht="12.5" thickTop="1" thickBot="1">
      <c r="A10" s="100" t="s">
        <v>180</v>
      </c>
      <c r="B10" s="101"/>
      <c r="C10" s="102"/>
      <c r="D10" s="103"/>
      <c r="E10" s="91"/>
    </row>
    <row r="11" spans="1:25" ht="12" thickTop="1"/>
    <row r="13" spans="1:25" ht="12" thickBot="1"/>
    <row r="14" spans="1:25" s="98" customFormat="1" ht="14" thickTop="1" thickBot="1">
      <c r="A14" s="32" t="s">
        <v>184</v>
      </c>
      <c r="B14" s="95">
        <f>SUM(P24:S45)</f>
        <v>0</v>
      </c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7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</row>
    <row r="15" spans="1:25" s="98" customFormat="1" ht="14" thickTop="1" thickBot="1">
      <c r="A15" s="32" t="s">
        <v>172</v>
      </c>
      <c r="B15" s="49">
        <f>B14*2</f>
        <v>0</v>
      </c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7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</row>
    <row r="16" spans="1:25" s="98" customFormat="1" ht="14" thickTop="1" thickBot="1">
      <c r="A16" s="32" t="s">
        <v>166</v>
      </c>
      <c r="B16" s="99">
        <f>B15*0.15</f>
        <v>0</v>
      </c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7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</row>
    <row r="17" spans="1:25" s="98" customFormat="1" ht="14" thickTop="1" thickBot="1">
      <c r="A17" s="32" t="s">
        <v>167</v>
      </c>
      <c r="B17" s="49">
        <f>B15+B16</f>
        <v>0</v>
      </c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7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</row>
    <row r="18" spans="1:25" ht="12" thickTop="1"/>
    <row r="21" spans="1:25" s="18" customFormat="1" ht="24" customHeight="1">
      <c r="A21" s="85" t="s">
        <v>37</v>
      </c>
      <c r="B21" s="130" t="s">
        <v>38</v>
      </c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1" t="s">
        <v>182</v>
      </c>
      <c r="Q21" s="131"/>
      <c r="R21" s="131"/>
      <c r="S21" s="131"/>
      <c r="T21" s="54"/>
      <c r="U21" s="54"/>
      <c r="V21" s="54"/>
      <c r="W21" s="54"/>
      <c r="X21" s="54"/>
      <c r="Y21" s="54"/>
    </row>
    <row r="22" spans="1:25" ht="12.15" customHeight="1">
      <c r="A22" s="129" t="s">
        <v>39</v>
      </c>
      <c r="B22" s="129" t="s">
        <v>40</v>
      </c>
      <c r="C22" s="129" t="s">
        <v>41</v>
      </c>
      <c r="D22" s="129" t="s">
        <v>42</v>
      </c>
      <c r="E22" s="129" t="s">
        <v>43</v>
      </c>
      <c r="F22" s="129" t="s">
        <v>44</v>
      </c>
      <c r="G22" s="129" t="s">
        <v>45</v>
      </c>
      <c r="H22" s="129" t="s">
        <v>46</v>
      </c>
      <c r="I22" s="129" t="s">
        <v>47</v>
      </c>
      <c r="J22" s="129" t="s">
        <v>48</v>
      </c>
      <c r="K22" s="129" t="s">
        <v>49</v>
      </c>
      <c r="L22" s="129" t="s">
        <v>50</v>
      </c>
      <c r="M22" s="132" t="s">
        <v>51</v>
      </c>
      <c r="N22" s="131" t="s">
        <v>52</v>
      </c>
      <c r="O22" s="128" t="s">
        <v>53</v>
      </c>
      <c r="P22" s="129" t="s">
        <v>22</v>
      </c>
      <c r="Q22" s="129" t="s">
        <v>54</v>
      </c>
      <c r="R22" s="129" t="s">
        <v>55</v>
      </c>
      <c r="S22" s="129" t="s">
        <v>56</v>
      </c>
    </row>
    <row r="23" spans="1:25" ht="20.25" customHeight="1">
      <c r="A23" s="129"/>
      <c r="B23" s="129"/>
      <c r="C23" s="129"/>
      <c r="D23" s="129"/>
      <c r="E23" s="129"/>
      <c r="F23" s="129"/>
      <c r="G23" s="129"/>
      <c r="H23" s="129"/>
      <c r="I23" s="129"/>
      <c r="J23" s="129"/>
      <c r="K23" s="129"/>
      <c r="L23" s="129"/>
      <c r="M23" s="132"/>
      <c r="N23" s="131"/>
      <c r="O23" s="128"/>
      <c r="P23" s="129"/>
      <c r="Q23" s="129"/>
      <c r="R23" s="129"/>
      <c r="S23" s="129"/>
    </row>
    <row r="24" spans="1:25" s="20" customFormat="1" ht="30.15" customHeight="1">
      <c r="A24" s="57" t="s">
        <v>57</v>
      </c>
      <c r="B24" s="57" t="s">
        <v>58</v>
      </c>
      <c r="C24" s="59" t="s">
        <v>59</v>
      </c>
      <c r="D24" s="58" t="s">
        <v>60</v>
      </c>
      <c r="E24" s="60"/>
      <c r="F24" s="60"/>
      <c r="G24" s="61">
        <v>460</v>
      </c>
      <c r="H24" s="61">
        <v>506</v>
      </c>
      <c r="I24" s="61">
        <v>2012</v>
      </c>
      <c r="J24" s="61"/>
      <c r="K24" s="60"/>
      <c r="L24" s="62" t="s">
        <v>61</v>
      </c>
      <c r="M24" s="63"/>
      <c r="N24" s="60"/>
      <c r="O24" s="60"/>
      <c r="P24" s="64">
        <f>$B$5</f>
        <v>0</v>
      </c>
      <c r="Q24" s="65"/>
      <c r="R24" s="65"/>
      <c r="S24" s="65"/>
      <c r="T24" s="66"/>
      <c r="U24" s="66"/>
      <c r="V24" s="66"/>
      <c r="W24" s="66"/>
      <c r="X24" s="66"/>
      <c r="Y24" s="66"/>
    </row>
    <row r="25" spans="1:25" s="20" customFormat="1" ht="30.15" customHeight="1">
      <c r="A25" s="57" t="s">
        <v>62</v>
      </c>
      <c r="B25" s="57" t="s">
        <v>63</v>
      </c>
      <c r="C25" s="59" t="s">
        <v>64</v>
      </c>
      <c r="D25" s="59" t="s">
        <v>65</v>
      </c>
      <c r="E25" s="60"/>
      <c r="F25" s="60"/>
      <c r="G25" s="61"/>
      <c r="H25" s="61"/>
      <c r="I25" s="67">
        <v>2011</v>
      </c>
      <c r="J25" s="67"/>
      <c r="K25" s="60"/>
      <c r="L25" s="62" t="s">
        <v>66</v>
      </c>
      <c r="M25" s="68"/>
      <c r="N25" s="65"/>
      <c r="O25" s="65"/>
      <c r="P25" s="64">
        <f>B6</f>
        <v>0</v>
      </c>
      <c r="Q25" s="65"/>
      <c r="R25" s="65"/>
      <c r="S25" s="65"/>
      <c r="T25" s="69"/>
      <c r="U25" s="66"/>
      <c r="V25" s="66"/>
      <c r="W25" s="66"/>
      <c r="X25" s="66"/>
      <c r="Y25" s="66"/>
    </row>
    <row r="26" spans="1:25" s="20" customFormat="1" ht="30.15" customHeight="1">
      <c r="A26" s="57" t="s">
        <v>62</v>
      </c>
      <c r="B26" s="57" t="s">
        <v>67</v>
      </c>
      <c r="C26" s="59" t="s">
        <v>68</v>
      </c>
      <c r="D26" s="59" t="s">
        <v>69</v>
      </c>
      <c r="E26" s="60"/>
      <c r="F26" s="60"/>
      <c r="G26" s="67">
        <v>543</v>
      </c>
      <c r="H26" s="67">
        <v>750</v>
      </c>
      <c r="I26" s="67">
        <v>2015</v>
      </c>
      <c r="J26" s="67"/>
      <c r="K26" s="60"/>
      <c r="L26" s="62" t="s">
        <v>70</v>
      </c>
      <c r="M26" s="70" t="s">
        <v>71</v>
      </c>
      <c r="N26" s="58"/>
      <c r="O26" s="71">
        <v>1900</v>
      </c>
      <c r="P26" s="64">
        <f>$B$5</f>
        <v>0</v>
      </c>
      <c r="Q26" s="64">
        <f>O26*$C$5</f>
        <v>0</v>
      </c>
      <c r="R26" s="65"/>
      <c r="S26" s="65"/>
      <c r="T26" s="69"/>
      <c r="U26" s="66"/>
      <c r="V26" s="66"/>
      <c r="W26" s="66"/>
      <c r="X26" s="66"/>
      <c r="Y26" s="66"/>
    </row>
    <row r="27" spans="1:25" s="20" customFormat="1" ht="30.15" customHeight="1">
      <c r="A27" s="57" t="s">
        <v>62</v>
      </c>
      <c r="B27" s="57" t="s">
        <v>72</v>
      </c>
      <c r="C27" s="59" t="s">
        <v>73</v>
      </c>
      <c r="D27" s="59" t="s">
        <v>74</v>
      </c>
      <c r="E27" s="67">
        <v>998</v>
      </c>
      <c r="F27" s="67">
        <v>87</v>
      </c>
      <c r="G27" s="67"/>
      <c r="H27" s="67"/>
      <c r="I27" s="67">
        <v>2022</v>
      </c>
      <c r="J27" s="67"/>
      <c r="K27" s="61">
        <v>2</v>
      </c>
      <c r="L27" s="62" t="s">
        <v>75</v>
      </c>
      <c r="M27" s="63"/>
      <c r="N27" s="60"/>
      <c r="O27" s="60"/>
      <c r="P27" s="64">
        <f>B10</f>
        <v>0</v>
      </c>
      <c r="Q27" s="65"/>
      <c r="R27" s="64">
        <f>D10</f>
        <v>0</v>
      </c>
      <c r="S27" s="65"/>
      <c r="T27" s="72"/>
      <c r="U27" s="66"/>
      <c r="V27" s="66"/>
      <c r="W27" s="66"/>
      <c r="X27" s="66"/>
      <c r="Y27" s="66"/>
    </row>
    <row r="28" spans="1:25" s="20" customFormat="1" ht="30.15" customHeight="1">
      <c r="A28" s="57" t="s">
        <v>62</v>
      </c>
      <c r="B28" s="57" t="s">
        <v>76</v>
      </c>
      <c r="C28" s="59" t="s">
        <v>77</v>
      </c>
      <c r="D28" s="58" t="s">
        <v>69</v>
      </c>
      <c r="E28" s="60"/>
      <c r="F28" s="60"/>
      <c r="G28" s="61">
        <v>550</v>
      </c>
      <c r="H28" s="61"/>
      <c r="I28" s="61">
        <v>2012</v>
      </c>
      <c r="J28" s="61"/>
      <c r="K28" s="60"/>
      <c r="L28" s="62" t="s">
        <v>78</v>
      </c>
      <c r="M28" s="63"/>
      <c r="N28" s="60"/>
      <c r="O28" s="60"/>
      <c r="P28" s="64">
        <f>$B$5</f>
        <v>0</v>
      </c>
      <c r="Q28" s="65"/>
      <c r="R28" s="65"/>
      <c r="S28" s="65"/>
      <c r="T28" s="66"/>
      <c r="U28" s="66"/>
      <c r="V28" s="66"/>
      <c r="W28" s="66"/>
      <c r="X28" s="66"/>
      <c r="Y28" s="66"/>
    </row>
    <row r="29" spans="1:25" s="20" customFormat="1" ht="30.15" customHeight="1">
      <c r="A29" s="57" t="s">
        <v>62</v>
      </c>
      <c r="B29" s="57" t="s">
        <v>79</v>
      </c>
      <c r="C29" s="59" t="s">
        <v>80</v>
      </c>
      <c r="D29" s="58" t="s">
        <v>81</v>
      </c>
      <c r="E29" s="61">
        <v>1461</v>
      </c>
      <c r="F29" s="61" t="s">
        <v>82</v>
      </c>
      <c r="G29" s="61"/>
      <c r="H29" s="61"/>
      <c r="I29" s="61">
        <v>2011</v>
      </c>
      <c r="J29" s="73">
        <v>40828</v>
      </c>
      <c r="K29" s="61">
        <v>5</v>
      </c>
      <c r="L29" s="62" t="s">
        <v>83</v>
      </c>
      <c r="M29" s="74">
        <v>437382</v>
      </c>
      <c r="N29" s="56"/>
      <c r="O29" s="75">
        <v>13000</v>
      </c>
      <c r="P29" s="64">
        <f>$B$3</f>
        <v>0</v>
      </c>
      <c r="Q29" s="64">
        <f>O29*$C$3</f>
        <v>0</v>
      </c>
      <c r="R29" s="64">
        <f>$D$3</f>
        <v>0</v>
      </c>
      <c r="S29" s="64">
        <f>$E$3</f>
        <v>0</v>
      </c>
      <c r="T29" s="66"/>
      <c r="U29" s="66"/>
      <c r="V29" s="66"/>
      <c r="W29" s="66"/>
      <c r="X29" s="66"/>
      <c r="Y29" s="66"/>
    </row>
    <row r="30" spans="1:25" s="20" customFormat="1" ht="30.15" customHeight="1">
      <c r="A30" s="57" t="s">
        <v>62</v>
      </c>
      <c r="B30" s="57" t="s">
        <v>84</v>
      </c>
      <c r="C30" s="59" t="s">
        <v>85</v>
      </c>
      <c r="D30" s="58" t="s">
        <v>86</v>
      </c>
      <c r="E30" s="61">
        <v>2299</v>
      </c>
      <c r="F30" s="61" t="s">
        <v>87</v>
      </c>
      <c r="G30" s="61"/>
      <c r="H30" s="61">
        <v>3500</v>
      </c>
      <c r="I30" s="61">
        <v>2023</v>
      </c>
      <c r="J30" s="73"/>
      <c r="K30" s="61">
        <v>6</v>
      </c>
      <c r="L30" s="62" t="s">
        <v>88</v>
      </c>
      <c r="M30" s="63"/>
      <c r="N30" s="60"/>
      <c r="O30" s="60"/>
      <c r="P30" s="64">
        <f>$B$7</f>
        <v>0</v>
      </c>
      <c r="Q30" s="65"/>
      <c r="R30" s="64">
        <f>D7</f>
        <v>0</v>
      </c>
      <c r="S30" s="65"/>
      <c r="T30" s="66"/>
      <c r="U30" s="66"/>
      <c r="V30" s="66"/>
      <c r="W30" s="66"/>
      <c r="X30" s="66"/>
      <c r="Y30" s="66"/>
    </row>
    <row r="31" spans="1:25" s="20" customFormat="1" ht="30.15" customHeight="1">
      <c r="A31" s="57" t="s">
        <v>62</v>
      </c>
      <c r="B31" s="57" t="s">
        <v>89</v>
      </c>
      <c r="C31" s="59" t="s">
        <v>90</v>
      </c>
      <c r="D31" s="59" t="s">
        <v>91</v>
      </c>
      <c r="E31" s="67">
        <v>49</v>
      </c>
      <c r="F31" s="67"/>
      <c r="G31" s="58"/>
      <c r="H31" s="58"/>
      <c r="I31" s="67">
        <v>2004</v>
      </c>
      <c r="J31" s="67"/>
      <c r="K31" s="67">
        <v>2</v>
      </c>
      <c r="L31" s="62" t="s">
        <v>92</v>
      </c>
      <c r="M31" s="63"/>
      <c r="N31" s="60"/>
      <c r="O31" s="60"/>
      <c r="P31" s="64">
        <f>$B$4</f>
        <v>0</v>
      </c>
      <c r="Q31" s="65"/>
      <c r="R31" s="64">
        <f>$D$4</f>
        <v>0</v>
      </c>
      <c r="S31" s="65"/>
      <c r="T31" s="66"/>
      <c r="U31" s="66"/>
      <c r="V31" s="66"/>
      <c r="W31" s="66"/>
      <c r="X31" s="66"/>
      <c r="Y31" s="66"/>
    </row>
    <row r="32" spans="1:25" s="20" customFormat="1" ht="30.15" customHeight="1">
      <c r="A32" s="57" t="s">
        <v>62</v>
      </c>
      <c r="B32" s="57" t="s">
        <v>93</v>
      </c>
      <c r="C32" s="59" t="s">
        <v>90</v>
      </c>
      <c r="D32" s="59" t="s">
        <v>91</v>
      </c>
      <c r="E32" s="67">
        <v>49</v>
      </c>
      <c r="F32" s="67"/>
      <c r="G32" s="58"/>
      <c r="H32" s="58"/>
      <c r="I32" s="67">
        <v>2004</v>
      </c>
      <c r="J32" s="67"/>
      <c r="K32" s="61">
        <v>2</v>
      </c>
      <c r="L32" s="62" t="s">
        <v>94</v>
      </c>
      <c r="M32" s="63"/>
      <c r="N32" s="60"/>
      <c r="O32" s="60"/>
      <c r="P32" s="64">
        <f>$B$4</f>
        <v>0</v>
      </c>
      <c r="Q32" s="65"/>
      <c r="R32" s="64">
        <f>$D$4</f>
        <v>0</v>
      </c>
      <c r="S32" s="65"/>
      <c r="T32" s="66"/>
      <c r="U32" s="66"/>
      <c r="V32" s="66"/>
      <c r="W32" s="66"/>
      <c r="X32" s="66"/>
      <c r="Y32" s="66"/>
    </row>
    <row r="33" spans="1:25" s="20" customFormat="1" ht="42" customHeight="1">
      <c r="A33" s="57" t="s">
        <v>62</v>
      </c>
      <c r="B33" s="57" t="s">
        <v>95</v>
      </c>
      <c r="C33" s="59" t="s">
        <v>96</v>
      </c>
      <c r="D33" s="59" t="s">
        <v>97</v>
      </c>
      <c r="E33" s="60"/>
      <c r="F33" s="67"/>
      <c r="G33" s="67" t="s">
        <v>98</v>
      </c>
      <c r="H33" s="61"/>
      <c r="I33" s="67">
        <v>2023</v>
      </c>
      <c r="J33" s="76">
        <v>45253</v>
      </c>
      <c r="K33" s="61">
        <v>2</v>
      </c>
      <c r="L33" s="62" t="s">
        <v>99</v>
      </c>
      <c r="M33" s="74">
        <v>60</v>
      </c>
      <c r="N33" s="67" t="s">
        <v>100</v>
      </c>
      <c r="O33" s="71">
        <v>12500</v>
      </c>
      <c r="P33" s="64">
        <f>$B$8</f>
        <v>0</v>
      </c>
      <c r="Q33" s="64">
        <f>O33*$C$8</f>
        <v>0</v>
      </c>
      <c r="R33" s="64">
        <f>$D$8</f>
        <v>0</v>
      </c>
      <c r="S33" s="65"/>
      <c r="T33" s="66"/>
      <c r="U33" s="66"/>
      <c r="V33" s="66"/>
      <c r="W33" s="66"/>
      <c r="X33" s="66"/>
      <c r="Y33" s="66"/>
    </row>
    <row r="34" spans="1:25" s="20" customFormat="1" ht="42.65" customHeight="1">
      <c r="A34" s="57" t="s">
        <v>62</v>
      </c>
      <c r="B34" s="57" t="s">
        <v>101</v>
      </c>
      <c r="C34" s="59" t="s">
        <v>96</v>
      </c>
      <c r="D34" s="59" t="s">
        <v>97</v>
      </c>
      <c r="E34" s="60"/>
      <c r="F34" s="67"/>
      <c r="G34" s="67" t="s">
        <v>98</v>
      </c>
      <c r="H34" s="67"/>
      <c r="I34" s="67">
        <v>2022</v>
      </c>
      <c r="J34" s="76">
        <v>45107</v>
      </c>
      <c r="K34" s="61">
        <v>2</v>
      </c>
      <c r="L34" s="62" t="s">
        <v>102</v>
      </c>
      <c r="M34" s="74">
        <v>76</v>
      </c>
      <c r="N34" s="67" t="s">
        <v>100</v>
      </c>
      <c r="O34" s="71">
        <v>12500</v>
      </c>
      <c r="P34" s="64">
        <f>$B$8</f>
        <v>0</v>
      </c>
      <c r="Q34" s="64">
        <f>O34*$C$8</f>
        <v>0</v>
      </c>
      <c r="R34" s="64">
        <f>$D$8</f>
        <v>0</v>
      </c>
      <c r="S34" s="65"/>
      <c r="T34" s="66"/>
      <c r="U34" s="66"/>
      <c r="V34" s="66"/>
      <c r="W34" s="66"/>
      <c r="X34" s="66"/>
      <c r="Y34" s="66"/>
    </row>
    <row r="35" spans="1:25" s="20" customFormat="1" ht="30.15" customHeight="1">
      <c r="A35" s="57" t="s">
        <v>62</v>
      </c>
      <c r="B35" s="77" t="s">
        <v>103</v>
      </c>
      <c r="C35" s="78" t="s">
        <v>104</v>
      </c>
      <c r="D35" s="79" t="s">
        <v>60</v>
      </c>
      <c r="E35" s="60"/>
      <c r="F35" s="60"/>
      <c r="G35" s="80">
        <v>380</v>
      </c>
      <c r="H35" s="80">
        <v>750</v>
      </c>
      <c r="I35" s="80">
        <v>2023</v>
      </c>
      <c r="J35" s="81">
        <v>45290</v>
      </c>
      <c r="K35" s="60"/>
      <c r="L35" s="62" t="s">
        <v>105</v>
      </c>
      <c r="M35" s="63"/>
      <c r="N35" s="60"/>
      <c r="O35" s="65"/>
      <c r="P35" s="64">
        <f>$B$5</f>
        <v>0</v>
      </c>
      <c r="Q35" s="65"/>
      <c r="R35" s="65"/>
      <c r="S35" s="65"/>
      <c r="T35" s="66"/>
      <c r="U35" s="66"/>
      <c r="V35" s="66"/>
      <c r="W35" s="66"/>
      <c r="X35" s="66"/>
      <c r="Y35" s="66"/>
    </row>
    <row r="36" spans="1:25" s="20" customFormat="1" ht="30.15" customHeight="1">
      <c r="A36" s="57" t="s">
        <v>106</v>
      </c>
      <c r="B36" s="57" t="s">
        <v>107</v>
      </c>
      <c r="C36" s="59" t="s">
        <v>108</v>
      </c>
      <c r="D36" s="58" t="s">
        <v>81</v>
      </c>
      <c r="E36" s="61">
        <v>1390</v>
      </c>
      <c r="F36" s="61" t="s">
        <v>109</v>
      </c>
      <c r="G36" s="58"/>
      <c r="H36" s="58"/>
      <c r="I36" s="61">
        <v>2012</v>
      </c>
      <c r="J36" s="73">
        <v>40966</v>
      </c>
      <c r="K36" s="67">
        <v>5</v>
      </c>
      <c r="L36" s="62" t="s">
        <v>110</v>
      </c>
      <c r="M36" s="74">
        <v>102773</v>
      </c>
      <c r="N36" s="56"/>
      <c r="O36" s="75">
        <v>20000</v>
      </c>
      <c r="P36" s="64">
        <f>$B$3</f>
        <v>0</v>
      </c>
      <c r="Q36" s="64">
        <f>O36*$C$3</f>
        <v>0</v>
      </c>
      <c r="R36" s="64">
        <f>$D$3</f>
        <v>0</v>
      </c>
      <c r="S36" s="64">
        <f>$E$3</f>
        <v>0</v>
      </c>
      <c r="T36" s="66"/>
      <c r="U36" s="66"/>
      <c r="V36" s="66"/>
      <c r="W36" s="66"/>
      <c r="X36" s="66"/>
      <c r="Y36" s="66"/>
    </row>
    <row r="37" spans="1:25" s="20" customFormat="1" ht="30.15" customHeight="1">
      <c r="A37" s="57" t="s">
        <v>62</v>
      </c>
      <c r="B37" s="57" t="s">
        <v>111</v>
      </c>
      <c r="C37" s="59" t="s">
        <v>112</v>
      </c>
      <c r="D37" s="58" t="s">
        <v>60</v>
      </c>
      <c r="E37" s="60"/>
      <c r="F37" s="60"/>
      <c r="G37" s="58">
        <v>505</v>
      </c>
      <c r="H37" s="58">
        <v>750</v>
      </c>
      <c r="I37" s="61">
        <v>2025</v>
      </c>
      <c r="J37" s="73">
        <v>45993</v>
      </c>
      <c r="K37" s="60"/>
      <c r="L37" s="62" t="s">
        <v>113</v>
      </c>
      <c r="M37" s="63"/>
      <c r="N37" s="60"/>
      <c r="O37" s="65"/>
      <c r="P37" s="64">
        <f>$B$5</f>
        <v>0</v>
      </c>
      <c r="Q37" s="65"/>
      <c r="R37" s="65"/>
      <c r="S37" s="65"/>
      <c r="T37" s="66"/>
      <c r="U37" s="66"/>
      <c r="V37" s="66"/>
      <c r="W37" s="66"/>
      <c r="X37" s="66"/>
      <c r="Y37" s="66"/>
    </row>
    <row r="38" spans="1:25" s="20" customFormat="1" ht="46.25" customHeight="1">
      <c r="A38" s="57" t="s">
        <v>62</v>
      </c>
      <c r="B38" s="57" t="s">
        <v>114</v>
      </c>
      <c r="C38" s="59" t="s">
        <v>115</v>
      </c>
      <c r="D38" s="58" t="s">
        <v>81</v>
      </c>
      <c r="E38" s="61">
        <v>1332</v>
      </c>
      <c r="F38" s="61">
        <v>110</v>
      </c>
      <c r="G38" s="58"/>
      <c r="H38" s="58"/>
      <c r="I38" s="61">
        <v>2023</v>
      </c>
      <c r="J38" s="73">
        <v>45272</v>
      </c>
      <c r="K38" s="67">
        <v>5</v>
      </c>
      <c r="L38" s="62" t="s">
        <v>116</v>
      </c>
      <c r="M38" s="74">
        <v>61161</v>
      </c>
      <c r="N38" s="67" t="s">
        <v>117</v>
      </c>
      <c r="O38" s="75">
        <v>98000</v>
      </c>
      <c r="P38" s="64">
        <f t="shared" ref="P38:P42" si="0">$B$3</f>
        <v>0</v>
      </c>
      <c r="Q38" s="64">
        <f t="shared" ref="Q38:Q42" si="1">O38*$C$3</f>
        <v>0</v>
      </c>
      <c r="R38" s="64">
        <f>$D$3</f>
        <v>0</v>
      </c>
      <c r="S38" s="64">
        <f>$E$3</f>
        <v>0</v>
      </c>
      <c r="T38" s="66"/>
      <c r="U38" s="66"/>
      <c r="V38" s="66"/>
      <c r="W38" s="66"/>
      <c r="X38" s="66"/>
      <c r="Y38" s="66"/>
    </row>
    <row r="39" spans="1:25" s="20" customFormat="1" ht="30.15" customHeight="1">
      <c r="A39" s="57" t="s">
        <v>118</v>
      </c>
      <c r="B39" s="57" t="s">
        <v>119</v>
      </c>
      <c r="C39" s="59" t="s">
        <v>120</v>
      </c>
      <c r="D39" s="58" t="s">
        <v>81</v>
      </c>
      <c r="E39" s="61">
        <v>1242</v>
      </c>
      <c r="F39" s="61" t="s">
        <v>121</v>
      </c>
      <c r="G39" s="61">
        <v>400</v>
      </c>
      <c r="H39" s="61">
        <v>1305</v>
      </c>
      <c r="I39" s="61">
        <v>2011</v>
      </c>
      <c r="J39" s="61"/>
      <c r="K39" s="67">
        <v>5</v>
      </c>
      <c r="L39" s="62" t="s">
        <v>61</v>
      </c>
      <c r="M39" s="74">
        <v>123925</v>
      </c>
      <c r="N39" s="56"/>
      <c r="O39" s="75">
        <v>12000</v>
      </c>
      <c r="P39" s="64">
        <f t="shared" si="0"/>
        <v>0</v>
      </c>
      <c r="Q39" s="64">
        <f t="shared" si="1"/>
        <v>0</v>
      </c>
      <c r="R39" s="64">
        <f t="shared" ref="R39:R42" si="2">$D$3</f>
        <v>0</v>
      </c>
      <c r="S39" s="64">
        <f t="shared" ref="S39:S42" si="3">$E$3</f>
        <v>0</v>
      </c>
      <c r="T39" s="66"/>
      <c r="U39" s="66"/>
      <c r="V39" s="66"/>
      <c r="W39" s="66"/>
      <c r="X39" s="66"/>
      <c r="Y39" s="66"/>
    </row>
    <row r="40" spans="1:25" s="20" customFormat="1" ht="30.15" customHeight="1">
      <c r="A40" s="57" t="s">
        <v>62</v>
      </c>
      <c r="B40" s="77" t="s">
        <v>122</v>
      </c>
      <c r="C40" s="78" t="s">
        <v>123</v>
      </c>
      <c r="D40" s="79" t="s">
        <v>81</v>
      </c>
      <c r="E40" s="80">
        <v>1580</v>
      </c>
      <c r="F40" s="80" t="s">
        <v>124</v>
      </c>
      <c r="G40" s="80"/>
      <c r="H40" s="80"/>
      <c r="I40" s="80">
        <v>2021</v>
      </c>
      <c r="J40" s="81">
        <v>44553</v>
      </c>
      <c r="K40" s="61">
        <v>5</v>
      </c>
      <c r="L40" s="62" t="s">
        <v>125</v>
      </c>
      <c r="M40" s="74">
        <v>51911</v>
      </c>
      <c r="N40" s="56"/>
      <c r="O40" s="75">
        <v>95000</v>
      </c>
      <c r="P40" s="64">
        <f t="shared" si="0"/>
        <v>0</v>
      </c>
      <c r="Q40" s="64">
        <f t="shared" si="1"/>
        <v>0</v>
      </c>
      <c r="R40" s="64">
        <f t="shared" si="2"/>
        <v>0</v>
      </c>
      <c r="S40" s="64">
        <f t="shared" si="3"/>
        <v>0</v>
      </c>
      <c r="T40" s="66"/>
      <c r="U40" s="66"/>
      <c r="V40" s="66"/>
      <c r="W40" s="66"/>
      <c r="X40" s="66"/>
      <c r="Y40" s="66"/>
    </row>
    <row r="41" spans="1:25" s="20" customFormat="1" ht="30.15" customHeight="1">
      <c r="A41" s="57" t="s">
        <v>62</v>
      </c>
      <c r="B41" s="77" t="s">
        <v>126</v>
      </c>
      <c r="C41" s="82" t="s">
        <v>127</v>
      </c>
      <c r="D41" s="79" t="s">
        <v>81</v>
      </c>
      <c r="E41" s="61">
        <v>1598</v>
      </c>
      <c r="F41" s="61" t="s">
        <v>128</v>
      </c>
      <c r="G41" s="58"/>
      <c r="H41" s="58"/>
      <c r="I41" s="61">
        <v>2013</v>
      </c>
      <c r="J41" s="73">
        <v>44982</v>
      </c>
      <c r="K41" s="61">
        <v>5</v>
      </c>
      <c r="L41" s="61" t="s">
        <v>129</v>
      </c>
      <c r="M41" s="74">
        <v>156873</v>
      </c>
      <c r="N41" s="56"/>
      <c r="O41" s="75">
        <v>15000</v>
      </c>
      <c r="P41" s="64">
        <f t="shared" si="0"/>
        <v>0</v>
      </c>
      <c r="Q41" s="64">
        <f t="shared" si="1"/>
        <v>0</v>
      </c>
      <c r="R41" s="64">
        <f t="shared" si="2"/>
        <v>0</v>
      </c>
      <c r="S41" s="64">
        <f t="shared" si="3"/>
        <v>0</v>
      </c>
      <c r="T41" s="66"/>
      <c r="U41" s="66"/>
      <c r="V41" s="66"/>
      <c r="W41" s="66"/>
      <c r="X41" s="66"/>
      <c r="Y41" s="66"/>
    </row>
    <row r="42" spans="1:25" ht="32.4" customHeight="1">
      <c r="A42" s="57" t="s">
        <v>62</v>
      </c>
      <c r="B42" s="57" t="s">
        <v>130</v>
      </c>
      <c r="C42" s="58" t="s">
        <v>131</v>
      </c>
      <c r="D42" s="58" t="s">
        <v>81</v>
      </c>
      <c r="E42" s="83">
        <v>1595</v>
      </c>
      <c r="F42" s="83" t="s">
        <v>132</v>
      </c>
      <c r="G42" s="83"/>
      <c r="H42" s="83">
        <v>1870</v>
      </c>
      <c r="I42" s="61">
        <v>2012</v>
      </c>
      <c r="J42" s="61"/>
      <c r="K42" s="83">
        <v>5</v>
      </c>
      <c r="L42" s="62" t="s">
        <v>133</v>
      </c>
      <c r="M42" s="74">
        <v>187463</v>
      </c>
      <c r="N42" s="56"/>
      <c r="O42" s="75">
        <v>17000</v>
      </c>
      <c r="P42" s="64">
        <f t="shared" si="0"/>
        <v>0</v>
      </c>
      <c r="Q42" s="64">
        <f t="shared" si="1"/>
        <v>0</v>
      </c>
      <c r="R42" s="64">
        <f t="shared" si="2"/>
        <v>0</v>
      </c>
      <c r="S42" s="64">
        <f t="shared" si="3"/>
        <v>0</v>
      </c>
    </row>
    <row r="43" spans="1:25" ht="28.75" customHeight="1">
      <c r="A43" s="57" t="s">
        <v>62</v>
      </c>
      <c r="B43" s="57" t="s">
        <v>134</v>
      </c>
      <c r="C43" s="59" t="s">
        <v>135</v>
      </c>
      <c r="D43" s="58" t="s">
        <v>136</v>
      </c>
      <c r="E43" s="83">
        <v>2184</v>
      </c>
      <c r="F43" s="83" t="s">
        <v>137</v>
      </c>
      <c r="G43" s="83">
        <v>1250</v>
      </c>
      <c r="H43" s="83">
        <v>3500</v>
      </c>
      <c r="I43" s="61">
        <v>2025</v>
      </c>
      <c r="J43" s="73">
        <v>45776</v>
      </c>
      <c r="K43" s="83">
        <v>7</v>
      </c>
      <c r="L43" s="62" t="s">
        <v>138</v>
      </c>
      <c r="M43" s="74">
        <v>3994</v>
      </c>
      <c r="N43" s="56"/>
      <c r="O43" s="75">
        <v>145000</v>
      </c>
      <c r="P43" s="64">
        <f>$B$9</f>
        <v>0</v>
      </c>
      <c r="Q43" s="64">
        <f>O43*$C$9</f>
        <v>0</v>
      </c>
      <c r="R43" s="64">
        <f>$D$9</f>
        <v>0</v>
      </c>
      <c r="S43" s="133"/>
    </row>
    <row r="44" spans="1:25" ht="28.25" customHeight="1">
      <c r="A44" s="57" t="s">
        <v>62</v>
      </c>
      <c r="B44" s="57" t="s">
        <v>139</v>
      </c>
      <c r="C44" s="59" t="s">
        <v>140</v>
      </c>
      <c r="D44" s="58" t="s">
        <v>86</v>
      </c>
      <c r="E44" s="83">
        <v>7698</v>
      </c>
      <c r="F44" s="83" t="s">
        <v>141</v>
      </c>
      <c r="G44" s="83">
        <v>6185</v>
      </c>
      <c r="H44" s="83">
        <v>16000</v>
      </c>
      <c r="I44" s="61">
        <v>2025</v>
      </c>
      <c r="J44" s="73">
        <v>45790</v>
      </c>
      <c r="K44" s="83">
        <v>6</v>
      </c>
      <c r="L44" s="62" t="s">
        <v>142</v>
      </c>
      <c r="M44" s="84"/>
      <c r="N44" s="85"/>
      <c r="O44" s="85"/>
      <c r="P44" s="64">
        <f>$B$7</f>
        <v>0</v>
      </c>
      <c r="Q44" s="65"/>
      <c r="R44" s="65"/>
      <c r="S44" s="65"/>
    </row>
    <row r="45" spans="1:25" ht="48" customHeight="1">
      <c r="A45" s="57" t="s">
        <v>62</v>
      </c>
      <c r="B45" s="86" t="s">
        <v>143</v>
      </c>
      <c r="C45" s="87" t="s">
        <v>144</v>
      </c>
      <c r="D45" s="78" t="s">
        <v>81</v>
      </c>
      <c r="E45" s="80">
        <v>1598</v>
      </c>
      <c r="F45" s="80" t="s">
        <v>145</v>
      </c>
      <c r="G45" s="80"/>
      <c r="H45" s="80">
        <v>2415</v>
      </c>
      <c r="I45" s="80">
        <v>2024</v>
      </c>
      <c r="J45" s="73" t="s">
        <v>146</v>
      </c>
      <c r="K45" s="80">
        <v>5</v>
      </c>
      <c r="L45" s="80" t="s">
        <v>147</v>
      </c>
      <c r="M45" s="74">
        <v>1919</v>
      </c>
      <c r="N45" s="88" t="s">
        <v>148</v>
      </c>
      <c r="O45" s="75">
        <v>206000</v>
      </c>
      <c r="P45" s="64">
        <f>$B$3</f>
        <v>0</v>
      </c>
      <c r="Q45" s="64">
        <f>O45*$C$3</f>
        <v>0</v>
      </c>
      <c r="R45" s="64">
        <f>$D$3</f>
        <v>0</v>
      </c>
      <c r="S45" s="64">
        <f>$E$3</f>
        <v>0</v>
      </c>
    </row>
    <row r="46" spans="1:25" ht="30.25" customHeight="1">
      <c r="A46" s="106" t="s">
        <v>62</v>
      </c>
      <c r="B46" s="107" t="s">
        <v>185</v>
      </c>
      <c r="C46" s="108" t="s">
        <v>186</v>
      </c>
      <c r="D46" s="108" t="s">
        <v>187</v>
      </c>
      <c r="E46" s="109"/>
      <c r="F46" s="109"/>
      <c r="G46" s="110"/>
      <c r="H46" s="110">
        <v>2400</v>
      </c>
      <c r="I46" s="110">
        <v>2025</v>
      </c>
      <c r="J46" s="111">
        <v>45676</v>
      </c>
      <c r="K46" s="109"/>
      <c r="L46" s="110" t="s">
        <v>188</v>
      </c>
      <c r="M46" s="112"/>
      <c r="N46" s="113"/>
      <c r="O46" s="85"/>
      <c r="P46" s="64">
        <f>$B$6</f>
        <v>0</v>
      </c>
      <c r="Q46" s="65"/>
      <c r="R46" s="65"/>
      <c r="S46" s="65"/>
    </row>
  </sheetData>
  <sheetProtection selectLockedCells="1" selectUnlockedCells="1"/>
  <autoFilter ref="A22:S45" xr:uid="{794D6CC7-D196-4EF7-9664-F040B697A9DE}"/>
  <mergeCells count="21">
    <mergeCell ref="B21:O21"/>
    <mergeCell ref="P21:S21"/>
    <mergeCell ref="A22:A23"/>
    <mergeCell ref="B22:B23"/>
    <mergeCell ref="N22:N23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M22:M23"/>
    <mergeCell ref="O22:O23"/>
    <mergeCell ref="P22:P23"/>
    <mergeCell ref="Q22:Q23"/>
    <mergeCell ref="R22:R23"/>
    <mergeCell ref="S22:S23"/>
  </mergeCells>
  <pageMargins left="0.70833333333333337" right="0.70833333333333337" top="0.74791666666666667" bottom="0.74791666666666667" header="0.51181102362204722" footer="0.51181102362204722"/>
  <pageSetup paperSize="9" firstPageNumber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Część 1</vt:lpstr>
      <vt:lpstr>Część 2</vt:lpstr>
      <vt:lpstr>'Część 2'!Excel_BuiltIn_Print_Area</vt:lpstr>
      <vt:lpstr>'Część 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Grabowska</dc:creator>
  <cp:lastModifiedBy>Katarzyna Zontek</cp:lastModifiedBy>
  <cp:lastPrinted>2023-02-03T16:55:15Z</cp:lastPrinted>
  <dcterms:created xsi:type="dcterms:W3CDTF">2020-03-27T10:16:53Z</dcterms:created>
  <dcterms:modified xsi:type="dcterms:W3CDTF">2026-02-15T21:18:22Z</dcterms:modified>
</cp:coreProperties>
</file>